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0515" windowHeight="10935" activeTab="5"/>
  </bookViews>
  <sheets>
    <sheet name="Приложение 2" sheetId="1" r:id="rId1"/>
    <sheet name="Приложение 3" sheetId="2" r:id="rId2"/>
    <sheet name="Приложение 4" sheetId="3" r:id="rId3"/>
    <sheet name="Приложение 5" sheetId="4" r:id="rId4"/>
    <sheet name="Приложение 6" sheetId="5" r:id="rId5"/>
    <sheet name="Приложение 7" sheetId="6" r:id="rId6"/>
  </sheets>
  <externalReferences>
    <externalReference r:id="rId7"/>
  </externalReferences>
  <definedNames>
    <definedName name="Z_254A37CE_627C_43E9_9785_D007B45D4FBE_.wvu.PrintArea" localSheetId="0" hidden="1">'Приложение 2'!$A$1:$E$33</definedName>
    <definedName name="Z_254A37CE_627C_43E9_9785_D007B45D4FBE_.wvu.PrintArea" localSheetId="4" hidden="1">'Приложение 6'!$A$1:$D$14</definedName>
    <definedName name="Z_254A37CE_627C_43E9_9785_D007B45D4FBE_.wvu.PrintArea" localSheetId="5" hidden="1">'Приложение 7'!$A$1:$E$20</definedName>
    <definedName name="Z_7BF7BA71_000A_4EAA_935D_FB7038CE4272_.wvu.PrintArea" localSheetId="0" hidden="1">'Приложение 2'!$A$1:$F$33</definedName>
    <definedName name="Z_7BF7BA71_000A_4EAA_935D_FB7038CE4272_.wvu.PrintArea" localSheetId="3" hidden="1">'Приложение 5'!$A$1:$E$37</definedName>
    <definedName name="Z_7BF7BA71_000A_4EAA_935D_FB7038CE4272_.wvu.PrintArea" localSheetId="5" hidden="1">'Приложение 7'!$A$1:$E$20</definedName>
    <definedName name="_xlnm.Print_Area" localSheetId="0">'Приложение 2'!$A$1:$F$33</definedName>
    <definedName name="_xlnm.Print_Area" localSheetId="1">'Приложение 3'!$A$1:$E$458</definedName>
    <definedName name="_xlnm.Print_Area" localSheetId="2">'Приложение 4'!$A$1:$E$46</definedName>
    <definedName name="_xlnm.Print_Area" localSheetId="3">'Приложение 5'!$A$1:$E$37</definedName>
    <definedName name="_xlnm.Print_Area" localSheetId="4">'Приложение 6'!$A$1:$D$14</definedName>
    <definedName name="_xlnm.Print_Area" localSheetId="5">'Приложение 7'!$A$1:$E$20</definedName>
  </definedNames>
  <calcPr calcId="145621"/>
  <customWorkbookViews>
    <customWorkbookView name="Смирнова Оксана Николаевна - Личное представление" guid="{254A37CE-627C-43E9-9785-D007B45D4FBE}" mergeInterval="0" personalView="1" maximized="1" windowWidth="1916" windowHeight="855" activeSheetId="3"/>
    <customWorkbookView name="Гуртякина Татьяна Александровна - Личное представление" guid="{7BF7BA71-000A-4EAA-935D-FB7038CE4272}" mergeInterval="0" personalView="1" maximized="1" windowWidth="1916" windowHeight="855" activeSheetId="5"/>
  </customWorkbookViews>
</workbook>
</file>

<file path=xl/calcChain.xml><?xml version="1.0" encoding="utf-8"?>
<calcChain xmlns="http://schemas.openxmlformats.org/spreadsheetml/2006/main">
  <c r="D454" i="2" l="1"/>
  <c r="D453" i="2"/>
  <c r="D452" i="2"/>
  <c r="D451" i="2"/>
  <c r="D450" i="2"/>
  <c r="D449" i="2"/>
  <c r="D448" i="2"/>
  <c r="D447" i="2"/>
  <c r="D446" i="2"/>
  <c r="D445" i="2"/>
  <c r="D443" i="2"/>
  <c r="D442" i="2"/>
  <c r="D441" i="2"/>
  <c r="D440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70" i="2"/>
  <c r="D269" i="2"/>
  <c r="D268" i="2"/>
  <c r="D267" i="2"/>
  <c r="E260" i="2"/>
  <c r="E258" i="2"/>
  <c r="E257" i="2"/>
  <c r="E255" i="2" s="1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20" i="2"/>
  <c r="D219" i="2"/>
  <c r="D218" i="2"/>
  <c r="D217" i="2"/>
  <c r="D216" i="2"/>
  <c r="D215" i="2"/>
  <c r="D214" i="2"/>
  <c r="D213" i="2"/>
  <c r="D212" i="2"/>
  <c r="D211" i="2"/>
  <c r="E198" i="2"/>
  <c r="E196" i="2"/>
  <c r="E195" i="2"/>
  <c r="E193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E96" i="2"/>
  <c r="E94" i="2"/>
  <c r="E93" i="2"/>
  <c r="E91" i="2" s="1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50" i="2"/>
  <c r="D49" i="2"/>
  <c r="D48" i="2"/>
  <c r="D47" i="2"/>
  <c r="D46" i="2"/>
  <c r="D45" i="2"/>
  <c r="D44" i="2"/>
  <c r="D43" i="2"/>
  <c r="D42" i="2"/>
  <c r="D41" i="2"/>
  <c r="D40" i="2"/>
  <c r="D39" i="2"/>
  <c r="E24" i="2"/>
  <c r="E22" i="2"/>
  <c r="E19" i="2" s="1"/>
  <c r="E21" i="2"/>
  <c r="D19" i="2"/>
  <c r="A454" i="2" l="1"/>
  <c r="A453" i="2"/>
  <c r="A452" i="2"/>
  <c r="A451" i="2"/>
  <c r="A450" i="2"/>
  <c r="A449" i="2"/>
  <c r="A448" i="2"/>
  <c r="A447" i="2"/>
  <c r="A446" i="2"/>
  <c r="A445" i="2"/>
  <c r="A443" i="2"/>
  <c r="A442" i="2"/>
  <c r="A441" i="2"/>
  <c r="A440" i="2"/>
  <c r="A381" i="2"/>
  <c r="A380" i="2"/>
  <c r="A379" i="2"/>
  <c r="A378" i="2"/>
  <c r="A377" i="2"/>
  <c r="A376" i="2"/>
  <c r="A375" i="2"/>
  <c r="A374" i="2"/>
  <c r="A373" i="2"/>
  <c r="A372" i="2"/>
  <c r="A370" i="2"/>
  <c r="A369" i="2"/>
  <c r="A368" i="2"/>
  <c r="A367" i="2"/>
  <c r="A49" i="2"/>
  <c r="A50" i="2"/>
  <c r="A45" i="2"/>
  <c r="A46" i="2"/>
  <c r="A47" i="2"/>
  <c r="A48" i="2"/>
  <c r="A40" i="2"/>
  <c r="A41" i="2"/>
  <c r="A42" i="2"/>
  <c r="A43" i="2"/>
  <c r="A44" i="2"/>
  <c r="A39" i="2"/>
  <c r="C15" i="6" l="1"/>
  <c r="D17" i="6"/>
  <c r="D13" i="6"/>
  <c r="C13" i="5"/>
  <c r="D22" i="4" l="1"/>
  <c r="D18" i="4" s="1"/>
  <c r="E35" i="3"/>
  <c r="E29" i="3"/>
  <c r="E13" i="3"/>
  <c r="E17" i="6" l="1"/>
  <c r="C17" i="6"/>
  <c r="C13" i="6"/>
  <c r="E13" i="6"/>
  <c r="C22" i="4"/>
  <c r="C18" i="4" s="1"/>
  <c r="C12" i="4" s="1"/>
  <c r="C37" i="4" s="1"/>
  <c r="D29" i="4"/>
  <c r="D12" i="4"/>
  <c r="D37" i="4" s="1"/>
  <c r="D17" i="2" l="1"/>
  <c r="E17" i="2" s="1"/>
</calcChain>
</file>

<file path=xl/sharedStrings.xml><?xml version="1.0" encoding="utf-8"?>
<sst xmlns="http://schemas.openxmlformats.org/spreadsheetml/2006/main" count="587" uniqueCount="325">
  <si>
    <t>Приложение № 2</t>
  </si>
  <si>
    <t>к стандартам раскрытия информации субъектами оптового и розничных рынков электрической энергии</t>
  </si>
  <si>
    <t>ПРОГНОЗНЫЕ СВЕДЕНИЯ</t>
  </si>
  <si>
    <t>о расходах за технологическое присоединение</t>
  </si>
  <si>
    <t>(наименование сетевой организации)</t>
  </si>
  <si>
    <t xml:space="preserve">1. Полное наименование  </t>
  </si>
  <si>
    <t xml:space="preserve">2. Сокращенное наименование  </t>
  </si>
  <si>
    <t xml:space="preserve">3. Место нахождения  </t>
  </si>
  <si>
    <t xml:space="preserve">4. Адрес юридического лица  </t>
  </si>
  <si>
    <t xml:space="preserve">5. ИНН  </t>
  </si>
  <si>
    <t xml:space="preserve">6. КПП  </t>
  </si>
  <si>
    <t xml:space="preserve">7. Ф.И.О. руководителя  </t>
  </si>
  <si>
    <t xml:space="preserve">8. Адрес электронной почты  </t>
  </si>
  <si>
    <t xml:space="preserve">9. Контактный телефон  </t>
  </si>
  <si>
    <t xml:space="preserve">10. Факс  </t>
  </si>
  <si>
    <t>Приложение № 3</t>
  </si>
  <si>
    <t>(в ред. Постановления Правительства РФ</t>
  </si>
  <si>
    <t>от 17.09.2015 № 987)</t>
  </si>
  <si>
    <t>СТАНДАРТИЗИРОВАННЫЕ ТАРИФНЫЕ СТАВКИ</t>
  </si>
  <si>
    <t>Стандартизированные тарифные ставки</t>
  </si>
  <si>
    <t>по постоянной схеме</t>
  </si>
  <si>
    <t>по 
временной схеме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</si>
  <si>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</si>
  <si>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</si>
  <si>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</si>
  <si>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</si>
  <si>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</si>
  <si>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</si>
  <si>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</si>
  <si>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3.</t>
  </si>
  <si>
    <t>Выполнение сетевой организацией мероприятий, связанных со строительством "последней мили":</t>
  </si>
  <si>
    <t>строительство пунктов секционирования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</si>
  <si>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</si>
  <si>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</si>
  <si>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</si>
  <si>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</si>
  <si>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</si>
  <si>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</si>
  <si>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</si>
  <si>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</si>
  <si>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</t>
  </si>
  <si>
    <t>Приложение № 4</t>
  </si>
  <si>
    <t>Показатели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</si>
  <si>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</si>
  <si>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</si>
  <si>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</si>
  <si>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</si>
  <si>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</si>
  <si>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</si>
  <si>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</si>
  <si>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</si>
  <si>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</si>
  <si>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</si>
  <si>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</si>
  <si>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</si>
  <si>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</si>
  <si>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 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</si>
  <si>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</si>
  <si>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</si>
  <si>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</si>
  <si>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</si>
  <si>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</si>
  <si>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</si>
  <si>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</si>
  <si>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</si>
  <si>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</si>
  <si>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</si>
  <si>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РАСЧЕТ</t>
  </si>
  <si>
    <t>необходимой валовой выручки сетевой организации</t>
  </si>
  <si>
    <t>на технологическое присоединение</t>
  </si>
  <si>
    <t>Приложение № 5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</si>
  <si>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</si>
  <si>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</si>
  <si>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</si>
  <si>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</t>
  </si>
  <si>
    <t>о присоединенных объемах максимальной мощности</t>
  </si>
  <si>
    <t>за 3 предыдущих года по каждому мероприятию</t>
  </si>
  <si>
    <t>Приложение № 6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</si>
  <si>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</si>
  <si>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</si>
  <si>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</si>
  <si>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</si>
  <si>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</si>
  <si>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 длине линий электропередачи и об объемах максимальной</t>
  </si>
  <si>
    <t>мощности построенных объектов за 3 предыдущих года</t>
  </si>
  <si>
    <t>по каждому мероприятию</t>
  </si>
  <si>
    <t>Приложение № 7</t>
  </si>
  <si>
    <t>(тыс. рублей)</t>
  </si>
  <si>
    <t>Филиал публичного акционерного общества "Межрегиональная распределительная сетевая компания Сибири" - "Хакасэнерго"</t>
  </si>
  <si>
    <t>Филиал ПАО "МРСК Сибири" - "Хакасэнерго"</t>
  </si>
  <si>
    <t>post@ab.mrsks.ru</t>
  </si>
  <si>
    <t>8(3902) 24-00-01</t>
  </si>
  <si>
    <t>8(3902) 23-83-28</t>
  </si>
  <si>
    <t>655000, Россия, Республика Хакасия, г. Абакан, ул. Пушкина, 74</t>
  </si>
  <si>
    <t>филиал ПАО "МРСК Сибири" -"Хакасэнерго"</t>
  </si>
  <si>
    <t xml:space="preserve">филиал ПАО "МРСК Сибири" -  "Хакасэнерго" </t>
  </si>
  <si>
    <t xml:space="preserve">для расчета платы за технологическое присоединение
к территориальным распределительным сетям на уровне
напряжения ниже 35 кВ и присоединяемой мощностью менее 8900 кВт </t>
  </si>
  <si>
    <t xml:space="preserve">Категория присоединения </t>
  </si>
  <si>
    <t>Ед. изм.</t>
  </si>
  <si>
    <t>Диапазон мощности, кВт</t>
  </si>
  <si>
    <t>Уровень напряжения в точке присоединения, кВ</t>
  </si>
  <si>
    <t>руб./кВт.</t>
  </si>
  <si>
    <t>Стандартизированные тарифные ставки платы за технологическое присоединение</t>
  </si>
  <si>
    <t>в т.ч.:</t>
  </si>
  <si>
    <t>(С1.1) Подготовка и выдача сетевой организацией технических условий Заявителю (ТУ)</t>
  </si>
  <si>
    <t>(С1.2) Проверка сетевой организацией выполнения Заявителем ТУ</t>
  </si>
  <si>
    <t xml:space="preserve">(С1.3)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</t>
  </si>
  <si>
    <t>(С1.4) Осуществление сетевой организацей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</t>
  </si>
  <si>
    <t xml:space="preserve">С1 Стандартизированная тарифная ставка платы на технологическое присоединение энергопринимающих устройств заявителя, не включающих в себя строительство объектов электросетевого хозяйства, в расчете на 1 кВт максимальной мощности </t>
  </si>
  <si>
    <t>руб./км</t>
  </si>
  <si>
    <t xml:space="preserve"> 6-20</t>
  </si>
  <si>
    <t>руб./кВт</t>
  </si>
  <si>
    <t xml:space="preserve"> &lt;*&gt; В ценах 2001 года. В соответствии с п.26 Методических указаний по определению размера платы за технологическое присоединение к электрическим сетям, утвержденных приказом ФСТ России от 11 сентября 2012 № 209-э/1 , ставки за единицу максимальной мощности (руб./кВт), на осуществление мероприятий, связанных со строительством комплектных трансформаторных подстанций (КТП),с уровнем напряжения до 35 кВ, принимаются на период регулирования (2016 год) равными значению стандартизированной тарифной ставки С4 соответствующего уровня напряжения. </t>
  </si>
  <si>
    <t>Распределение необходимой валовой выручки  (рублей)</t>
  </si>
  <si>
    <t>Разработка сетевой организацией проектной документации по строительству "последней мили" ***</t>
  </si>
  <si>
    <t>&lt;**&gt;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источнику).</t>
  </si>
  <si>
    <t>&lt;***&gt; Расходы включены в стоимость строительства</t>
  </si>
  <si>
    <t>на 2017 год</t>
  </si>
  <si>
    <t>Толстихин Сергей Иванович</t>
  </si>
  <si>
    <t>строительство воздушных линий 0,4 кВ</t>
  </si>
  <si>
    <t>строительство воздушных линий 10 кВ</t>
  </si>
  <si>
    <t>строительство кабельных линий 0,4 кВ</t>
  </si>
  <si>
    <t>строительство кабельных линий 10 кВ</t>
  </si>
  <si>
    <t xml:space="preserve"> - строительство комплектных трансформаторных подстанций КТП-160кВА возд ввод проходная</t>
  </si>
  <si>
    <t xml:space="preserve"> -  строительство комплектных трансформаторных подстанций КТП-250кВА возд ввод проходная</t>
  </si>
  <si>
    <t>осуществляемые при технологическом присоединении на 2017 год</t>
  </si>
  <si>
    <t xml:space="preserve"> - строительство комплектных трансформаторных подстанций КТП-400кВА возд ввод проходная</t>
  </si>
  <si>
    <t xml:space="preserve"> - строительство комплектных трансформаторных подстанций КТП-630кВА возд ввод проходная</t>
  </si>
  <si>
    <t>Ожидаемые данные за текущий период (2016 год)</t>
  </si>
  <si>
    <t>Плановые показатели на следующий период (2017 год)</t>
  </si>
  <si>
    <t>ВЛ с применением самонесущего изолированного провода СИП-4 4х25 мм2</t>
  </si>
  <si>
    <t>ВЛ с применением самонесущего изолированного провода СИП-4 4х35 мм2</t>
  </si>
  <si>
    <t>ВЛ с применением самонесущего изолированного провода СИП-4 4х50 мм2</t>
  </si>
  <si>
    <t>ВЛ с применением самонесущего изолированного провода СИП-4 4х70 мм2</t>
  </si>
  <si>
    <t>ВЛ с применением самонесущего изолированного провода СИП-4 4х95 мм2</t>
  </si>
  <si>
    <t>ВЛ с применением самонесущего изолированного провода СИП-4 4х120 мм2</t>
  </si>
  <si>
    <t>ВЛ с применением самонесущего изолированного провода СИП-4 4х25 мм2 при совместной подвеске на общих опорах</t>
  </si>
  <si>
    <t>ВЛ с применением самонесущего изолированного провода СИП-4 4х35 мм2 при совместной подвеске на общих опорах</t>
  </si>
  <si>
    <t>ВЛ с применением самонесущего изолированного провода СИП-4 4х50 мм2 при совместной подвеске на общих опорах</t>
  </si>
  <si>
    <t>ВЛ с применением самонесущего изолированного провода СИП-4 4х70 мм2 при совместной подвеске на общих опорах</t>
  </si>
  <si>
    <t>ВЛ с применением самонесущего изолированного провода СИП-4 4х95 мм2 при совместной подвеске на общих опорах</t>
  </si>
  <si>
    <t>ВЛ с применением самонесущего изолированного провода СИП-4 4х120 мм2  при совместной подвеске на общих опорах</t>
  </si>
  <si>
    <t>Одной КЛ (АВБбШВ-4х10) в траншее</t>
  </si>
  <si>
    <t>Одной КЛ (АВБбШВ-4х35) в траншее</t>
  </si>
  <si>
    <t>Одной КЛ (АВБбШВ-4х50) в траншее</t>
  </si>
  <si>
    <t>Одной КЛ (АВБбШВ-4х70) в траншее</t>
  </si>
  <si>
    <t>Одной КЛ (АВБбШВ-4х95) в траншее</t>
  </si>
  <si>
    <t>Одной КЛ (АВБбШВ-4х120) в траншее</t>
  </si>
  <si>
    <t>Одной КЛ (АВБбШВ-4х150) в траншее</t>
  </si>
  <si>
    <t>Одной КЛ (АВБбШВ-4х185) в траншее</t>
  </si>
  <si>
    <t>Одной КЛ (АВБбШВ-4х240) в траншее</t>
  </si>
  <si>
    <t>Двух КЛ (АВБбШВ-4х50) в траншее</t>
  </si>
  <si>
    <t>Двух КЛ (АВБбШВ-4х70) в траншее</t>
  </si>
  <si>
    <t>Двух КЛ (АВБбШВ-4х95) в траншее</t>
  </si>
  <si>
    <t>Двух КЛ (АВБбШВ-4х150) в траншее</t>
  </si>
  <si>
    <t>Двух КЛ (АВБбШВ-4х185) в траншее</t>
  </si>
  <si>
    <t>Двух КЛ (АВБбШВ-4х240) в траншее</t>
  </si>
  <si>
    <t>Одной КЛ (АПвБбШп 4х70) в траншее</t>
  </si>
  <si>
    <t>Одной КЛ (АПвБбШп 4х120) в траншее</t>
  </si>
  <si>
    <t>Одной КЛ (АПвБбШп 4х240) в траншее</t>
  </si>
  <si>
    <t>Одной КЛ-0,4 кВ методом ГНБ</t>
  </si>
  <si>
    <t xml:space="preserve">Одноцепной ВЛ с применением неизолированного провода АС 25 мм2 </t>
  </si>
  <si>
    <t xml:space="preserve">Одноцепной ВЛ с применением неизолированного провода АС 35 мм2 </t>
  </si>
  <si>
    <t xml:space="preserve">Одноцепной ВЛ с применением неизолированного провода АС 50 мм2 </t>
  </si>
  <si>
    <t xml:space="preserve">Одноцепной ВЛ с применением неизолированного провода АС 70 мм2 </t>
  </si>
  <si>
    <t xml:space="preserve">Одноцепной ВЛ с применением неизолированного провода АС 95 мм2 </t>
  </si>
  <si>
    <t xml:space="preserve">Двухцепной ВЛ с применением неизолированного провода АС 95 мм2  </t>
  </si>
  <si>
    <t>Одноцепной ВЛ с применением защищенного провода СИП-3 1х25 мм2</t>
  </si>
  <si>
    <t>Одноцепной ВЛ с применением защищенного провода СИП-3 1х35 мм2</t>
  </si>
  <si>
    <t>Одноцепной ВЛ с применением защищенного провода СИП-3 1х50 мм2</t>
  </si>
  <si>
    <t>Одноцепной ВЛ с применением защищенного провода СИП-3 1х70 мм2</t>
  </si>
  <si>
    <t>Двухцепной ВЛ с применением защищенного провода СИП-3 1х70 мм2</t>
  </si>
  <si>
    <t>Одноцепной ВЛ с применением защищенного провода СИП-3 1х95 мм2</t>
  </si>
  <si>
    <t>Двухцепной ВЛ с применением защищенного провода СИП-3 1х95 мм2</t>
  </si>
  <si>
    <t>Одноцепной ВЛ с применением защищенного провода СИП-3 1х120 мм2</t>
  </si>
  <si>
    <t>Двухцепной ВЛ с применением защищенного провода СИП-3 1х120 мм2</t>
  </si>
  <si>
    <t xml:space="preserve">Одной КЛ (АПвП-1х50 мм2) в траншее </t>
  </si>
  <si>
    <t xml:space="preserve">Двух КЛ (АПвП-1х50 мм2) в траншее </t>
  </si>
  <si>
    <t xml:space="preserve">Одной КЛ (АПвП-1х70 мм2) в траншее </t>
  </si>
  <si>
    <t xml:space="preserve">Двух КЛ (АПвП-1х70 мм2) в траншее </t>
  </si>
  <si>
    <t xml:space="preserve">Одной КЛ (АПвП-1х95 мм2) в траншее </t>
  </si>
  <si>
    <t xml:space="preserve">Двух КЛ (АПвП-1х95 мм2) в траншее </t>
  </si>
  <si>
    <t xml:space="preserve">Одной КЛ (АПвП-1х120 мм2) в траншее </t>
  </si>
  <si>
    <t xml:space="preserve">Двух КЛ (АПвП-1х120 мм2) в траншее </t>
  </si>
  <si>
    <t xml:space="preserve">Одной КЛ (АПвП-1х150 мм2) в траншее </t>
  </si>
  <si>
    <t xml:space="preserve">Двух КЛ (АПвП-1х150 мм2) в траншее </t>
  </si>
  <si>
    <t xml:space="preserve">Одной КЛ (АПвП-1х185 мм2) в траншее </t>
  </si>
  <si>
    <t xml:space="preserve">Двух КЛ (АПвП-1х185 мм2) в траншее </t>
  </si>
  <si>
    <t xml:space="preserve">Одной КЛ (АПвП-1х240 мм2) в траншее </t>
  </si>
  <si>
    <t xml:space="preserve">Двух КЛ (АПвП-1х240 мм2) в траншее </t>
  </si>
  <si>
    <t xml:space="preserve">Одной КЛ (АПвП-1х300 мм2) в траншее </t>
  </si>
  <si>
    <t xml:space="preserve">Двух КЛ (АПвП-1х300 мм2) в траншее </t>
  </si>
  <si>
    <t xml:space="preserve">Одной КЛ (АПвП-1х400 мм2) в траншее </t>
  </si>
  <si>
    <t xml:space="preserve">Двух КЛ (АПвП-1х400 мм2) в траншее </t>
  </si>
  <si>
    <t xml:space="preserve">Одной КЛ (АПвП-1х500 мм2) в траншее </t>
  </si>
  <si>
    <t xml:space="preserve">Двух КЛ (АПвП-1х500 мм2) в траншее </t>
  </si>
  <si>
    <t xml:space="preserve">Одной КЛ (АПвП-1х630 мм2) в траншее </t>
  </si>
  <si>
    <t xml:space="preserve">Двух КЛ (АПвП-1х630 мм2) в траншее </t>
  </si>
  <si>
    <t xml:space="preserve">Одной КЛ (ПвП-1х70 мм2) в траншее  </t>
  </si>
  <si>
    <t xml:space="preserve">Одной КЛ (ПвП-1х95 мм2) в траншее  </t>
  </si>
  <si>
    <t xml:space="preserve">Одной КЛ (ПвП-1х120 мм2) в траншее  </t>
  </si>
  <si>
    <t xml:space="preserve">Одной КЛ (ПвП-1х150 мм2) в траншее  </t>
  </si>
  <si>
    <t xml:space="preserve">Одной КЛ (ПвП-1х185 мм2) в траншее  </t>
  </si>
  <si>
    <t xml:space="preserve">Одной КЛ (ПвП-1х240 мм2) в траншее  </t>
  </si>
  <si>
    <t xml:space="preserve">Одной КЛ (ПвП-1х300 мм2) в траншее  </t>
  </si>
  <si>
    <t xml:space="preserve">Одной КЛ (ПвП-1х400 мм2) в траншее  </t>
  </si>
  <si>
    <t xml:space="preserve">Одной КЛ-10 кВ методом ГНБ </t>
  </si>
  <si>
    <t xml:space="preserve">Одноцепной ВЛ с применением неизолированного провода АС 120 мм2 </t>
  </si>
  <si>
    <t xml:space="preserve">Одноцепной ВЛ с применением неизолированного провода АС 150 мм2 </t>
  </si>
  <si>
    <t xml:space="preserve">Одноцепной ВЛ с применением неизолированного провода АС 185 мм2 </t>
  </si>
  <si>
    <t xml:space="preserve">Одноцепной ВЛ с применением неизолированного провода АС 240 мм2 </t>
  </si>
  <si>
    <t xml:space="preserve">Двухцепной ВЛ с применением неизолированного провода АС 95 мм2 </t>
  </si>
  <si>
    <t xml:space="preserve">Двухцепной ВЛ с применением неизолированного провода АС 120 мм2 </t>
  </si>
  <si>
    <t xml:space="preserve">Двухцепной ВЛ с применением неизолированного провода АС 150 мм2 </t>
  </si>
  <si>
    <t xml:space="preserve">Двухцепной ВЛ с применением неизолированного провода АС 185 мм2 </t>
  </si>
  <si>
    <t xml:space="preserve">Двухцепной ВЛ с применением неизолированного провода АС 240 мм2 </t>
  </si>
  <si>
    <t>35</t>
  </si>
  <si>
    <t>Одной КЛ (АПвП 1х95 мм2) методом ГНБ</t>
  </si>
  <si>
    <t>Одной КЛ (АПвП 1х120 мм2) методом ГНБ</t>
  </si>
  <si>
    <t>Одной КЛ (АПвП 1х150 мм2) методом ГНБ</t>
  </si>
  <si>
    <t>Одной КЛ (АПвП 1х185 мм2) методом ГНБ</t>
  </si>
  <si>
    <t>Одной КЛ (АПвП 1х240 мм2) методом ГНБ</t>
  </si>
  <si>
    <t>Одной КЛ (АПвП 1х300 мм2) методом ГНБ</t>
  </si>
  <si>
    <t>Одной КЛ (АПвП 1х400 мм2) методом ГНБ</t>
  </si>
  <si>
    <t>Одной КЛ (АПвП 1х500 мм2) методом ГНБ</t>
  </si>
  <si>
    <t>Двух КЛ (АПвП 1х95 мм2) методом ГНБ</t>
  </si>
  <si>
    <t>Двух КЛ (АПвП 1х120 мм2) методом ГНБ</t>
  </si>
  <si>
    <t>Двух КЛ (АПвП 1х150 мм2) методом ГНБ</t>
  </si>
  <si>
    <t>Двух КЛ (АПвП 1х185 мм2) методом ГНБ</t>
  </si>
  <si>
    <t>Двух КЛ (АПвП 1х240 мм2) методом ГНБ</t>
  </si>
  <si>
    <t>Двух КЛ (АПвП 1х300 мм2) методом ГНБ</t>
  </si>
  <si>
    <t>Двух КЛ (АПвП 1х400 мм2) методом ГНБ</t>
  </si>
  <si>
    <t>Двух КЛ (АПвП 1х500 мм2) методом ГНБ</t>
  </si>
  <si>
    <t>Одноцепной ВЛ с применением  неизолированного провода АС до 150 мм2</t>
  </si>
  <si>
    <t>Одноцепной ВЛ с применением  неизолированного провода АС до 240 мм2</t>
  </si>
  <si>
    <t>Двухцепной ВЛ с применением  неизолированного провода АС до 150 мм2</t>
  </si>
  <si>
    <t>Двухцепной ВЛ с применением  неизолированного провода АС до 240 мм2</t>
  </si>
  <si>
    <t>110</t>
  </si>
  <si>
    <t>Одной КЛ (АПвПу2г 1х185 мм2) методом ГНБ</t>
  </si>
  <si>
    <t>Одной КЛ (АПвПу2г 1х240 мм2) методом ГНБ</t>
  </si>
  <si>
    <t>Одной КЛ (АПвПу2г 1х300 мм2) методом ГНБ</t>
  </si>
  <si>
    <t>Одной КЛ (АПвПу2г 1х400 мм2) методом ГНБ</t>
  </si>
  <si>
    <t>Одной КЛ (АПвПу2г 1х500 мм2) методом ГНБ</t>
  </si>
  <si>
    <t>Одной КЛ (АПвПу2г 1х630 мм2) методом ГНБ</t>
  </si>
  <si>
    <t>Одной КЛ (АПвПу2г 1х800мм2) методом ГНБ</t>
  </si>
  <si>
    <t>Одной КЛ (АПвПу2г 1х1000 мм2) методом ГНБ</t>
  </si>
  <si>
    <t>Одной КЛ (АПвПу2г 1х1200 мм2) методом ГНБ</t>
  </si>
  <si>
    <t>Двух КЛ (АПвПу2г 1х185 мм2) методом ГНБ</t>
  </si>
  <si>
    <t>Двух  КЛ (АПвПу2г 1х240 мм2) методом ГНБ</t>
  </si>
  <si>
    <t>Двух  КЛ (АПвПу2г 1х300 мм2) методом ГНБ</t>
  </si>
  <si>
    <t>Двух  КЛ (АПвПу2г 1х400 мм2) методом ГНБ</t>
  </si>
  <si>
    <t>Двух  КЛ (АПвПу2г 1х500 мм2) методом ГНБ</t>
  </si>
  <si>
    <t>Двух  КЛ (АПвПу2г 1х630 мм2) методом ГНБ</t>
  </si>
  <si>
    <t>Двух  КЛ (АПвПу2г 1х800мм2) методом ГНБ</t>
  </si>
  <si>
    <t>Двух  КЛ (АПвПу2г 1х1000 мм2) методом ГНБ</t>
  </si>
  <si>
    <t>Двух  КЛ (АПвПу2г 1х1200 мм2) методом ГНБ</t>
  </si>
  <si>
    <t>Строительство:</t>
  </si>
  <si>
    <t>6(10)-20/35/110</t>
  </si>
  <si>
    <t>2КТП-100кВА кабельн ввод тупиковая</t>
  </si>
  <si>
    <t>2КТП-160кВА возд ввод проходная</t>
  </si>
  <si>
    <t>2КТП-160кВА возд ввод тупиковая</t>
  </si>
  <si>
    <t>2КТП-160кВА кабельн ввод проходная</t>
  </si>
  <si>
    <t>2КТП-160кВА кабельн ввод тупиковая</t>
  </si>
  <si>
    <t>2КТП-250кВА возд ввод тупиковая</t>
  </si>
  <si>
    <t>2КТП-250кВА кабельн ввод тупиковая</t>
  </si>
  <si>
    <t>2КТП-400кВА блочного типа сэндвич-панели</t>
  </si>
  <si>
    <t>2КТП-630 кВА блочного типа сэндвич-панели</t>
  </si>
  <si>
    <t>2КТП-630кВА возд ввод тупиковая</t>
  </si>
  <si>
    <t>2КТП-1000кВА блочного типа сэндвич-панели</t>
  </si>
  <si>
    <t>2КТП-1000кВА кабельн ввод тупиковая</t>
  </si>
  <si>
    <t>2ТП 1600кВА блочного типа сэндвич-панели</t>
  </si>
  <si>
    <t>2ТП 2500кВА блочного типа сэндвич-панели</t>
  </si>
  <si>
    <t>БКТП 400кВА блочного типа сэндвич-панели</t>
  </si>
  <si>
    <t>БКТП 630кВА блочного типа сэндвич-панели</t>
  </si>
  <si>
    <t>БКТП 1000кВА блочного типа сэндвич-панели</t>
  </si>
  <si>
    <t>КТП-25кВА возд ввод тупиковая</t>
  </si>
  <si>
    <t>КТП-25кВА столбовая</t>
  </si>
  <si>
    <t>КТП-40кВА возд ввод тупиковая</t>
  </si>
  <si>
    <t>КТП-40кВА столбовая</t>
  </si>
  <si>
    <t>КТП-63кВА возд ввод проходная</t>
  </si>
  <si>
    <t>КТП-63кВА возд ввод тупиковая</t>
  </si>
  <si>
    <t>КТП-63кВА кабельн ввод проходная</t>
  </si>
  <si>
    <t>КТП-63кВА кабельн ввод тупиковая</t>
  </si>
  <si>
    <t>КТП-63кВА столбовая</t>
  </si>
  <si>
    <t>КТП-100кВА возд ввод проходная</t>
  </si>
  <si>
    <t>КТП-100кВА возд ввод тупиковая</t>
  </si>
  <si>
    <t>КТП-100кВА кабельн ввод проходная</t>
  </si>
  <si>
    <t>КТП-100кВА кабельн ввод тупиковая</t>
  </si>
  <si>
    <t>КТП-100кВА столбовая</t>
  </si>
  <si>
    <t>КТП-160кВА возд ввод проходная</t>
  </si>
  <si>
    <t>КТП-160кВА возд ввод тупиковая</t>
  </si>
  <si>
    <t>КТП-160кВА кабельн ввод проходная</t>
  </si>
  <si>
    <t>КТП-160кВА кабельн ввод тупиковая</t>
  </si>
  <si>
    <t>КТП-160кВА столбовая</t>
  </si>
  <si>
    <t>КТП-250кВА возд ввод проходная</t>
  </si>
  <si>
    <t>КТП-250кВА возд ввод тупиковая</t>
  </si>
  <si>
    <t>КТП-250кВА кабельн ввод проходная</t>
  </si>
  <si>
    <t>КТП-250кВА кабельн ввод тупиковая</t>
  </si>
  <si>
    <t>КТП-400кВА возд ввод проходная</t>
  </si>
  <si>
    <t>КТП-400кВА возд ввод тупиковая</t>
  </si>
  <si>
    <t>КТП-400кВА кабельн ввод проходная</t>
  </si>
  <si>
    <t>КТП-400кВА кабельн ввод тупиковая</t>
  </si>
  <si>
    <t>КТП-630кВА возд ввод проходная</t>
  </si>
  <si>
    <t>КТП-630кВА возд ввод тупиковая</t>
  </si>
  <si>
    <t>КТП-630кВА кабельн ввод проходная</t>
  </si>
  <si>
    <t>КТП-630кВА кабельн ввод тупиковая</t>
  </si>
  <si>
    <t>КТП-1000кВА возд ввод проходная</t>
  </si>
  <si>
    <t>КТП-1000кВА возд ввод тупиковая</t>
  </si>
  <si>
    <t>КТП-1000кВА кабельн ввод проходная</t>
  </si>
  <si>
    <t>КТП-1000кВА кабельн ввод тупиковая</t>
  </si>
  <si>
    <t>РП 12 ячеек</t>
  </si>
  <si>
    <t>РП 24 ячейки</t>
  </si>
  <si>
    <t>Реклоузер</t>
  </si>
  <si>
    <t>6-20</t>
  </si>
  <si>
    <t>С4 (150 кВт) Стандаризированная тарифная ставка на покрытие расходов  на строительство подстанций в ценах 2001 года для Заявителей, осуществляющих технологическое присоединение своих энергопринимающих устройств максимальной мощностью не более 150 кВт</t>
  </si>
  <si>
    <t>С4 Стандаризированная тарифная ставка на покрытие расходов на строительство подстанций в ценах 2001 года</t>
  </si>
  <si>
    <t>С2i Стандаризированная тарифная ставка на покрытие расходов на строительство воздушных линий электропередачи в расчете на 1 км линии в ценах 2001 года</t>
  </si>
  <si>
    <t>С2i (150кВт) Стандаризированная тарифная ставка на покрытие расходов на строительство воздушных линий электропередачи в расчете на 1 км линии в ценах 2001 года для Заявителей, осуществляющих технологическое присоединение своих энергопринимающих устройств максимальной мощностью не более 150 кВт</t>
  </si>
  <si>
    <t>С3i Стандартизированная тарифная ставка на покрытие расходов  на строительство кабельных линий электропередачи в расчете на 1 км линии в ценах 2001 года</t>
  </si>
  <si>
    <t>С3i (150кВт) Стандартизированная тарифная ставка на покрытие расходов  на строительство кабельных линий электропередачи в расчете на 1 км линии в ценах 2001 года для Заявителей, осуществляющих технологическое присоединение своих энергопринимающих устройств максимальной мощностью не более 150 кВт</t>
  </si>
  <si>
    <t>Фактические расходы (средние) на строительство подстанций за 3 предыдущих года (тыс. рублей)</t>
  </si>
  <si>
    <t>Средний объем мощности, введенной в основные фонды за 3 предыдущих года (кВт)</t>
  </si>
  <si>
    <t>Средние 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</si>
  <si>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Средняя длина воздушных и кабельных линий электропередачи на i-м уровне напряжения, фактически построенных за последние 3 года, (км)</t>
  </si>
  <si>
    <t>Средний объем максимальной мощности, присоединенной путем строительства воздушных или кабельных линий за последние 3 года (кВт)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</si>
</sst>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164" fontId="22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7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 indent="4"/>
    </xf>
    <xf numFmtId="0" fontId="8" fillId="0" borderId="7" xfId="0" applyFont="1" applyBorder="1" applyAlignment="1">
      <alignment horizontal="left" vertical="center" wrapText="1" indent="6"/>
    </xf>
    <xf numFmtId="0" fontId="7" fillId="0" borderId="0" xfId="0" applyFont="1" applyAlignment="1">
      <alignment horizontal="right"/>
    </xf>
    <xf numFmtId="0" fontId="16" fillId="0" borderId="0" xfId="1" applyFont="1" applyFill="1" applyAlignment="1">
      <alignment horizontal="left"/>
    </xf>
    <xf numFmtId="0" fontId="16" fillId="0" borderId="0" xfId="1" applyFont="1" applyFill="1"/>
    <xf numFmtId="0" fontId="17" fillId="0" borderId="0" xfId="1" applyFont="1" applyFill="1" applyAlignment="1"/>
    <xf numFmtId="0" fontId="17" fillId="0" borderId="0" xfId="1" applyFont="1" applyFill="1" applyAlignment="1">
      <alignment horizontal="left"/>
    </xf>
    <xf numFmtId="0" fontId="18" fillId="0" borderId="0" xfId="1" applyFont="1" applyFill="1" applyAlignment="1">
      <alignment wrapText="1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/>
    </xf>
    <xf numFmtId="0" fontId="16" fillId="3" borderId="18" xfId="1" applyFont="1" applyFill="1" applyBorder="1" applyAlignment="1">
      <alignment vertical="center" wrapText="1"/>
    </xf>
    <xf numFmtId="0" fontId="7" fillId="0" borderId="18" xfId="1" applyFont="1" applyFill="1" applyBorder="1" applyAlignment="1">
      <alignment horizontal="left" wrapText="1"/>
    </xf>
    <xf numFmtId="0" fontId="16" fillId="0" borderId="17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4" fontId="7" fillId="0" borderId="19" xfId="1" applyNumberFormat="1" applyFont="1" applyFill="1" applyBorder="1" applyAlignment="1">
      <alignment horizontal="center" vertical="center" wrapText="1"/>
    </xf>
    <xf numFmtId="0" fontId="23" fillId="0" borderId="13" xfId="1" applyFont="1" applyFill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4" fontId="24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3" fontId="8" fillId="0" borderId="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0" fillId="0" borderId="0" xfId="0" applyNumberFormat="1"/>
    <xf numFmtId="0" fontId="25" fillId="0" borderId="0" xfId="1" applyFont="1" applyBorder="1" applyAlignment="1">
      <alignment horizontal="left"/>
    </xf>
    <xf numFmtId="0" fontId="26" fillId="0" borderId="0" xfId="0" applyFont="1"/>
    <xf numFmtId="4" fontId="6" fillId="0" borderId="7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0" fontId="7" fillId="0" borderId="18" xfId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165" fontId="8" fillId="0" borderId="7" xfId="0" applyNumberFormat="1" applyFont="1" applyBorder="1" applyAlignment="1">
      <alignment vertical="center" wrapText="1"/>
    </xf>
    <xf numFmtId="165" fontId="8" fillId="0" borderId="7" xfId="0" applyNumberFormat="1" applyFont="1" applyFill="1" applyBorder="1" applyAlignment="1">
      <alignment vertical="center" wrapText="1"/>
    </xf>
    <xf numFmtId="0" fontId="28" fillId="0" borderId="0" xfId="0" applyFont="1"/>
    <xf numFmtId="0" fontId="16" fillId="0" borderId="0" xfId="0" applyFont="1"/>
    <xf numFmtId="0" fontId="6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left" vertical="center" wrapText="1" indent="2"/>
    </xf>
    <xf numFmtId="0" fontId="27" fillId="0" borderId="3" xfId="0" applyFont="1" applyBorder="1" applyAlignment="1">
      <alignment wrapText="1"/>
    </xf>
    <xf numFmtId="0" fontId="27" fillId="0" borderId="33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right" wrapText="1"/>
    </xf>
    <xf numFmtId="165" fontId="16" fillId="4" borderId="2" xfId="0" applyNumberFormat="1" applyFont="1" applyFill="1" applyBorder="1" applyAlignment="1">
      <alignment horizontal="right"/>
    </xf>
    <xf numFmtId="165" fontId="16" fillId="0" borderId="2" xfId="0" applyNumberFormat="1" applyFont="1" applyFill="1" applyBorder="1" applyAlignment="1">
      <alignment horizontal="right"/>
    </xf>
    <xf numFmtId="4" fontId="16" fillId="4" borderId="6" xfId="0" applyNumberFormat="1" applyFont="1" applyFill="1" applyBorder="1" applyAlignment="1">
      <alignment horizontal="right" wrapText="1"/>
    </xf>
    <xf numFmtId="165" fontId="16" fillId="4" borderId="6" xfId="0" applyNumberFormat="1" applyFont="1" applyFill="1" applyBorder="1" applyAlignment="1">
      <alignment horizontal="right"/>
    </xf>
    <xf numFmtId="165" fontId="16" fillId="0" borderId="6" xfId="0" applyNumberFormat="1" applyFont="1" applyFill="1" applyBorder="1" applyAlignment="1">
      <alignment horizontal="right"/>
    </xf>
    <xf numFmtId="0" fontId="16" fillId="0" borderId="18" xfId="1" applyFont="1" applyFill="1" applyBorder="1" applyAlignment="1">
      <alignment horizontal="left" vertical="center" wrapText="1"/>
    </xf>
    <xf numFmtId="0" fontId="16" fillId="0" borderId="22" xfId="1" applyFont="1" applyFill="1" applyBorder="1" applyAlignment="1">
      <alignment horizontal="left" vertical="center" wrapText="1"/>
    </xf>
    <xf numFmtId="3" fontId="8" fillId="4" borderId="7" xfId="0" applyNumberFormat="1" applyFont="1" applyFill="1" applyBorder="1" applyAlignment="1">
      <alignment vertical="center" wrapText="1"/>
    </xf>
    <xf numFmtId="0" fontId="16" fillId="0" borderId="22" xfId="1" applyFont="1" applyFill="1" applyBorder="1" applyAlignment="1">
      <alignment vertical="center" wrapText="1"/>
    </xf>
    <xf numFmtId="2" fontId="20" fillId="0" borderId="13" xfId="1" applyNumberFormat="1" applyFont="1" applyFill="1" applyBorder="1" applyAlignment="1">
      <alignment horizontal="center" vertical="center" wrapText="1"/>
    </xf>
    <xf numFmtId="2" fontId="16" fillId="0" borderId="16" xfId="1" applyNumberFormat="1" applyFont="1" applyFill="1" applyBorder="1" applyAlignment="1">
      <alignment horizontal="center" vertical="center" wrapText="1"/>
    </xf>
    <xf numFmtId="2" fontId="16" fillId="0" borderId="0" xfId="1" applyNumberFormat="1" applyFont="1" applyFill="1" applyAlignment="1">
      <alignment horizontal="center"/>
    </xf>
    <xf numFmtId="0" fontId="16" fillId="4" borderId="18" xfId="1" applyFont="1" applyFill="1" applyBorder="1" applyAlignment="1">
      <alignment horizontal="left" vertical="center" wrapText="1"/>
    </xf>
    <xf numFmtId="0" fontId="7" fillId="4" borderId="18" xfId="1" applyFont="1" applyFill="1" applyBorder="1" applyAlignment="1">
      <alignment horizontal="left" wrapText="1"/>
    </xf>
    <xf numFmtId="0" fontId="7" fillId="4" borderId="29" xfId="1" applyFont="1" applyFill="1" applyBorder="1" applyAlignment="1">
      <alignment horizontal="left" wrapText="1"/>
    </xf>
    <xf numFmtId="4" fontId="7" fillId="0" borderId="24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0" borderId="24" xfId="1" applyNumberFormat="1" applyFont="1" applyFill="1" applyBorder="1" applyAlignment="1">
      <alignment vertical="center" wrapText="1"/>
    </xf>
    <xf numFmtId="4" fontId="7" fillId="0" borderId="30" xfId="1" applyNumberFormat="1" applyFont="1" applyFill="1" applyBorder="1" applyAlignment="1">
      <alignment horizontal="center" vertical="center" wrapText="1"/>
    </xf>
    <xf numFmtId="4" fontId="7" fillId="0" borderId="31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4" fontId="7" fillId="0" borderId="25" xfId="1" applyNumberFormat="1" applyFont="1" applyFill="1" applyBorder="1" applyAlignment="1">
      <alignment horizontal="center" vertical="center" wrapText="1"/>
    </xf>
    <xf numFmtId="4" fontId="7" fillId="0" borderId="24" xfId="1" applyNumberFormat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0" fillId="0" borderId="11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3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left" wrapText="1"/>
    </xf>
    <xf numFmtId="0" fontId="9" fillId="0" borderId="0" xfId="0" applyFont="1" applyAlignment="1">
      <alignment horizontal="center"/>
    </xf>
    <xf numFmtId="0" fontId="20" fillId="2" borderId="26" xfId="1" applyFont="1" applyFill="1" applyBorder="1" applyAlignment="1">
      <alignment horizontal="left" vertical="center" wrapText="1"/>
    </xf>
    <xf numFmtId="0" fontId="20" fillId="2" borderId="27" xfId="1" applyFont="1" applyFill="1" applyBorder="1" applyAlignment="1">
      <alignment horizontal="left" vertical="center" wrapText="1"/>
    </xf>
    <xf numFmtId="0" fontId="20" fillId="2" borderId="28" xfId="1" applyFont="1" applyFill="1" applyBorder="1" applyAlignment="1">
      <alignment horizontal="left" vertical="center" wrapText="1"/>
    </xf>
    <xf numFmtId="0" fontId="16" fillId="0" borderId="25" xfId="1" applyFont="1" applyFill="1" applyBorder="1" applyAlignment="1">
      <alignment horizontal="center"/>
    </xf>
    <xf numFmtId="0" fontId="16" fillId="0" borderId="24" xfId="1" applyFont="1" applyFill="1" applyBorder="1" applyAlignment="1">
      <alignment horizontal="center"/>
    </xf>
    <xf numFmtId="0" fontId="20" fillId="2" borderId="22" xfId="1" applyFont="1" applyFill="1" applyBorder="1" applyAlignment="1">
      <alignment horizontal="left" vertical="center" wrapText="1"/>
    </xf>
    <xf numFmtId="0" fontId="20" fillId="2" borderId="23" xfId="1" applyFont="1" applyFill="1" applyBorder="1" applyAlignment="1">
      <alignment horizontal="left" vertical="center" wrapText="1"/>
    </xf>
    <xf numFmtId="0" fontId="20" fillId="2" borderId="24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17" fontId="7" fillId="0" borderId="34" xfId="1" applyNumberFormat="1" applyFont="1" applyFill="1" applyBorder="1" applyAlignment="1">
      <alignment horizontal="center" vertical="center" wrapText="1"/>
    </xf>
    <xf numFmtId="17" fontId="7" fillId="0" borderId="33" xfId="1" applyNumberFormat="1" applyFont="1" applyFill="1" applyBorder="1" applyAlignment="1">
      <alignment horizontal="center" vertical="center" wrapText="1"/>
    </xf>
    <xf numFmtId="17" fontId="7" fillId="0" borderId="35" xfId="1" applyNumberFormat="1" applyFont="1" applyFill="1" applyBorder="1" applyAlignment="1">
      <alignment horizontal="center" vertical="center" wrapText="1"/>
    </xf>
    <xf numFmtId="49" fontId="7" fillId="0" borderId="34" xfId="1" applyNumberFormat="1" applyFont="1" applyFill="1" applyBorder="1" applyAlignment="1">
      <alignment horizontal="center" vertical="center" wrapText="1"/>
    </xf>
    <xf numFmtId="49" fontId="7" fillId="0" borderId="33" xfId="1" applyNumberFormat="1" applyFont="1" applyFill="1" applyBorder="1" applyAlignment="1">
      <alignment horizontal="center" vertical="center" wrapText="1"/>
    </xf>
    <xf numFmtId="49" fontId="16" fillId="0" borderId="13" xfId="1" applyNumberFormat="1" applyFont="1" applyFill="1" applyBorder="1" applyAlignment="1">
      <alignment horizontal="center" vertical="center" wrapText="1"/>
    </xf>
    <xf numFmtId="49" fontId="16" fillId="0" borderId="20" xfId="1" applyNumberFormat="1" applyFont="1" applyFill="1" applyBorder="1" applyAlignment="1">
      <alignment horizontal="center" vertical="center" wrapText="1"/>
    </xf>
    <xf numFmtId="49" fontId="16" fillId="0" borderId="21" xfId="1" applyNumberFormat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34" xfId="1" applyFont="1" applyFill="1" applyBorder="1" applyAlignment="1">
      <alignment horizontal="center" vertical="center" wrapText="1"/>
    </xf>
    <xf numFmtId="0" fontId="16" fillId="0" borderId="33" xfId="1" applyFont="1" applyFill="1" applyBorder="1" applyAlignment="1">
      <alignment horizontal="center" vertical="center" wrapText="1"/>
    </xf>
    <xf numFmtId="0" fontId="16" fillId="0" borderId="35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0;&#1059;\&#1059;&#1069;\&#1054;&#1058;\08%20&#1044;&#1086;&#1082;&#1091;&#1084;&#1077;&#1085;&#1090;&#1099;%20&#1087;&#1086;%20&#1058;&#1055;\2017\&#1056;&#1072;&#1089;&#1095;&#1077;&#1090;%20&#1090;&#1072;&#1088;&#1080;&#1092;&#1072;%20&#1058;&#1055;%202017_&#1091;&#1090;&#1086;&#1095;._14.10.2016%20&#1089;%20&#1083;&#1100;&#1075;&#1086;&#1090;&#1085;&#1080;&#1082;&#1072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  <sheetName val="Приложение 1"/>
      <sheetName val="Тарифное меню"/>
      <sheetName val="Приложение 4"/>
      <sheetName val="ВД 2016 215-э_1"/>
      <sheetName val="Приложение 4.1"/>
      <sheetName val="Объемы_льготн"/>
      <sheetName val="Прилож.4.2"/>
      <sheetName val="Приложение 4.3"/>
      <sheetName val="Объемы_до 150"/>
      <sheetName val="Приложение 3"/>
      <sheetName val="Приложение 6"/>
      <sheetName val="Приложение 5"/>
      <sheetName val="Прил.10_Ст ставки"/>
      <sheetName val="станд. ставки"/>
      <sheetName val="нормативная стоимость"/>
      <sheetName val="смета"/>
      <sheetName val="сс по видам"/>
      <sheetName val="Приложение 7"/>
      <sheetName val="Прилож 8_2013"/>
      <sheetName val="Прилож 8_2014"/>
      <sheetName val="Прилож 8_2015"/>
      <sheetName val="Прилож 9_2013"/>
      <sheetName val="Прилож 9_2014"/>
      <sheetName val="Прилож 9_2015"/>
      <sheetName val="Прилож 10"/>
      <sheetName val="сравнение"/>
      <sheetName val="сравнение от утв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4">
          <cell r="B94" t="str">
            <v xml:space="preserve">Двух КЛ (АПвП-1х95 мм2) в траншее </v>
          </cell>
        </row>
        <row r="95">
          <cell r="B95" t="str">
            <v xml:space="preserve">Одной КЛ (АПвП-1х120 мм2) в траншее </v>
          </cell>
        </row>
        <row r="96">
          <cell r="B96" t="str">
            <v xml:space="preserve">Двух КЛ (АПвП-1х120 мм2) в траншее </v>
          </cell>
        </row>
        <row r="97">
          <cell r="B97" t="str">
            <v xml:space="preserve">Одной КЛ (АПвП-1х150 мм2) в траншее </v>
          </cell>
        </row>
        <row r="98">
          <cell r="B98" t="str">
            <v xml:space="preserve">Двух КЛ (АПвП-1х150 мм2) в траншее </v>
          </cell>
        </row>
        <row r="99">
          <cell r="B99" t="str">
            <v xml:space="preserve">Одной КЛ (АПвП-1х185 мм2) в траншее </v>
          </cell>
        </row>
        <row r="100">
          <cell r="B100" t="str">
            <v xml:space="preserve">Двух КЛ (АПвП-1х185 мм2) в траншее </v>
          </cell>
        </row>
        <row r="101">
          <cell r="B101" t="str">
            <v xml:space="preserve">Одной КЛ (АПвП-1х240 мм2) в траншее </v>
          </cell>
        </row>
        <row r="102">
          <cell r="B102" t="str">
            <v xml:space="preserve">Двух КЛ (АПвП-1х240 мм2) в траншее </v>
          </cell>
        </row>
        <row r="103">
          <cell r="B103" t="str">
            <v xml:space="preserve">Одной КЛ (АПвП-1х300 мм2) в траншее </v>
          </cell>
        </row>
        <row r="105">
          <cell r="B105" t="str">
            <v xml:space="preserve">Одной КЛ (АПвП-1х400 мм2) в траншее </v>
          </cell>
        </row>
        <row r="106">
          <cell r="B106" t="str">
            <v xml:space="preserve">Двух КЛ (АПвП-1х400 мм2) в траншее </v>
          </cell>
        </row>
        <row r="107">
          <cell r="B107" t="str">
            <v xml:space="preserve">Одной КЛ (АПвП-1х500 мм2) в траншее </v>
          </cell>
        </row>
        <row r="108">
          <cell r="B108" t="str">
            <v xml:space="preserve">Двух КЛ (АПвП-1х500 мм2) в траншее </v>
          </cell>
        </row>
        <row r="167">
          <cell r="B167" t="str">
            <v>2КТП-630кВА возд ввод тупиковая</v>
          </cell>
        </row>
        <row r="168">
          <cell r="B168" t="str">
            <v>2КТП-1000кВА блочного типа сэндвич-панели</v>
          </cell>
        </row>
        <row r="169">
          <cell r="B169" t="str">
            <v>2КТП-1000кВА кабельн ввод тупиковая</v>
          </cell>
        </row>
        <row r="170">
          <cell r="B170" t="str">
            <v>2ТП 1600кВА блочного типа сэндвич-панели</v>
          </cell>
        </row>
        <row r="171">
          <cell r="B171" t="str">
            <v>2ТП 2500кВА блочного типа сэндвич-панели</v>
          </cell>
        </row>
        <row r="172">
          <cell r="B172" t="str">
            <v>БКТП 400кВА блочного типа сэндвич-панели</v>
          </cell>
        </row>
        <row r="173">
          <cell r="B173" t="str">
            <v>БКТП 630кВА блочного типа сэндвич-панели</v>
          </cell>
        </row>
        <row r="174">
          <cell r="B174" t="str">
            <v>БКТП 1000кВА блочного типа сэндвич-панели</v>
          </cell>
        </row>
        <row r="175">
          <cell r="B175" t="str">
            <v>КТП-25кВА возд ввод тупиковая</v>
          </cell>
        </row>
        <row r="176">
          <cell r="B176" t="str">
            <v>КТП-25кВА столбовая</v>
          </cell>
        </row>
        <row r="178">
          <cell r="B178" t="str">
            <v>КТП-40кВА столбовая</v>
          </cell>
        </row>
        <row r="179">
          <cell r="B179" t="str">
            <v>КТП-63кВА возд ввод проходная</v>
          </cell>
        </row>
        <row r="180">
          <cell r="B180" t="str">
            <v>КТП-63кВА возд ввод тупиковая</v>
          </cell>
        </row>
        <row r="181">
          <cell r="B181" t="str">
            <v>КТП-63кВА кабельн ввод проходная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ost@ab.mrsks.ru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33.85546875" customWidth="1"/>
    <col min="2" max="2" width="12.28515625" customWidth="1"/>
    <col min="3" max="3" width="18.140625" customWidth="1"/>
    <col min="4" max="4" width="12.28515625" customWidth="1"/>
    <col min="5" max="5" width="10.42578125" customWidth="1"/>
    <col min="6" max="6" width="8.42578125" customWidth="1"/>
  </cols>
  <sheetData>
    <row r="1" spans="1:6" x14ac:dyDescent="0.25">
      <c r="C1" s="6"/>
      <c r="D1" s="6" t="s">
        <v>0</v>
      </c>
    </row>
    <row r="2" spans="1:6" ht="15" customHeight="1" x14ac:dyDescent="0.25">
      <c r="C2" s="5"/>
      <c r="D2" s="90" t="s">
        <v>1</v>
      </c>
      <c r="E2" s="90"/>
      <c r="F2" s="90"/>
    </row>
    <row r="3" spans="1:6" ht="24.75" customHeight="1" x14ac:dyDescent="0.25">
      <c r="C3" s="5"/>
      <c r="D3" s="90"/>
      <c r="E3" s="90"/>
      <c r="F3" s="90"/>
    </row>
    <row r="4" spans="1:6" x14ac:dyDescent="0.25">
      <c r="C4" s="7"/>
      <c r="D4" s="7" t="s">
        <v>16</v>
      </c>
    </row>
    <row r="5" spans="1:6" x14ac:dyDescent="0.25">
      <c r="C5" s="7"/>
      <c r="D5" s="7" t="s">
        <v>17</v>
      </c>
    </row>
    <row r="6" spans="1:6" x14ac:dyDescent="0.25">
      <c r="C6" s="7"/>
    </row>
    <row r="7" spans="1:6" x14ac:dyDescent="0.25">
      <c r="C7" s="7"/>
    </row>
    <row r="8" spans="1:6" ht="17.25" customHeight="1" x14ac:dyDescent="0.25">
      <c r="A8" s="91" t="s">
        <v>2</v>
      </c>
      <c r="B8" s="91"/>
      <c r="C8" s="91"/>
      <c r="D8" s="91"/>
      <c r="E8" s="91"/>
      <c r="F8" s="91"/>
    </row>
    <row r="9" spans="1:6" ht="24.75" customHeight="1" x14ac:dyDescent="0.25">
      <c r="A9" s="91" t="s">
        <v>3</v>
      </c>
      <c r="B9" s="91"/>
      <c r="C9" s="91"/>
      <c r="D9" s="91"/>
      <c r="E9" s="91"/>
      <c r="F9" s="91"/>
    </row>
    <row r="10" spans="1:6" ht="18.75" customHeight="1" x14ac:dyDescent="0.25">
      <c r="A10" s="92" t="s">
        <v>95</v>
      </c>
      <c r="B10" s="92"/>
      <c r="C10" s="92"/>
      <c r="D10" s="92"/>
      <c r="E10" s="92"/>
      <c r="F10" s="92"/>
    </row>
    <row r="11" spans="1:6" x14ac:dyDescent="0.25">
      <c r="A11" s="93" t="s">
        <v>4</v>
      </c>
      <c r="B11" s="93"/>
      <c r="C11" s="93"/>
      <c r="D11" s="93"/>
      <c r="E11" s="93"/>
      <c r="F11" s="93"/>
    </row>
    <row r="12" spans="1:6" ht="16.5" x14ac:dyDescent="0.25">
      <c r="A12" s="94" t="s">
        <v>117</v>
      </c>
      <c r="B12" s="94"/>
      <c r="C12" s="94"/>
      <c r="D12" s="94"/>
      <c r="E12" s="94"/>
      <c r="F12" s="94"/>
    </row>
    <row r="13" spans="1:6" ht="18.75" x14ac:dyDescent="0.25">
      <c r="A13" s="3"/>
      <c r="B13" s="1"/>
      <c r="C13" s="4"/>
      <c r="D13" s="2"/>
      <c r="E13" s="4"/>
    </row>
    <row r="14" spans="1:6" ht="24" customHeight="1" x14ac:dyDescent="0.25">
      <c r="A14" s="95" t="s">
        <v>5</v>
      </c>
      <c r="B14" s="89" t="s">
        <v>88</v>
      </c>
      <c r="C14" s="89"/>
      <c r="D14" s="89"/>
      <c r="E14" s="89"/>
      <c r="F14" s="89"/>
    </row>
    <row r="15" spans="1:6" ht="24" customHeight="1" x14ac:dyDescent="0.25">
      <c r="A15" s="95"/>
      <c r="B15" s="89"/>
      <c r="C15" s="89"/>
      <c r="D15" s="89"/>
      <c r="E15" s="89"/>
      <c r="F15" s="89"/>
    </row>
    <row r="16" spans="1:6" ht="15" customHeight="1" x14ac:dyDescent="0.25">
      <c r="A16" s="95" t="s">
        <v>6</v>
      </c>
      <c r="B16" s="95" t="s">
        <v>89</v>
      </c>
      <c r="C16" s="95"/>
      <c r="D16" s="95"/>
      <c r="E16" s="95"/>
      <c r="F16" s="95"/>
    </row>
    <row r="17" spans="1:6" ht="15" customHeight="1" x14ac:dyDescent="0.25">
      <c r="A17" s="95"/>
      <c r="B17" s="95"/>
      <c r="C17" s="95"/>
      <c r="D17" s="95"/>
      <c r="E17" s="95"/>
      <c r="F17" s="95"/>
    </row>
    <row r="18" spans="1:6" ht="15.95" customHeight="1" x14ac:dyDescent="0.25">
      <c r="A18" s="95" t="s">
        <v>7</v>
      </c>
      <c r="B18" s="89" t="s">
        <v>93</v>
      </c>
      <c r="C18" s="89"/>
      <c r="D18" s="89"/>
      <c r="E18" s="89"/>
      <c r="F18" s="89"/>
    </row>
    <row r="19" spans="1:6" ht="15.95" customHeight="1" x14ac:dyDescent="0.25">
      <c r="A19" s="95"/>
      <c r="B19" s="89"/>
      <c r="C19" s="89"/>
      <c r="D19" s="89"/>
      <c r="E19" s="89"/>
      <c r="F19" s="89"/>
    </row>
    <row r="20" spans="1:6" ht="15.95" customHeight="1" x14ac:dyDescent="0.25">
      <c r="A20" s="95" t="s">
        <v>8</v>
      </c>
      <c r="B20" s="89" t="s">
        <v>93</v>
      </c>
      <c r="C20" s="89"/>
      <c r="D20" s="89"/>
      <c r="E20" s="89"/>
      <c r="F20" s="89"/>
    </row>
    <row r="21" spans="1:6" ht="15.95" customHeight="1" x14ac:dyDescent="0.25">
      <c r="A21" s="95"/>
      <c r="B21" s="89"/>
      <c r="C21" s="89"/>
      <c r="D21" s="89"/>
      <c r="E21" s="89"/>
      <c r="F21" s="89"/>
    </row>
    <row r="22" spans="1:6" ht="15" customHeight="1" x14ac:dyDescent="0.25">
      <c r="A22" s="95" t="s">
        <v>9</v>
      </c>
      <c r="B22" s="95">
        <v>2460069527</v>
      </c>
      <c r="C22" s="95"/>
      <c r="D22" s="95"/>
      <c r="E22" s="95"/>
      <c r="F22" s="95"/>
    </row>
    <row r="23" spans="1:6" ht="15" customHeight="1" x14ac:dyDescent="0.25">
      <c r="A23" s="95"/>
      <c r="B23" s="95"/>
      <c r="C23" s="95"/>
      <c r="D23" s="95"/>
      <c r="E23" s="95"/>
      <c r="F23" s="95"/>
    </row>
    <row r="24" spans="1:6" ht="15" customHeight="1" x14ac:dyDescent="0.25">
      <c r="A24" s="95" t="s">
        <v>10</v>
      </c>
      <c r="B24" s="95">
        <v>190102001</v>
      </c>
      <c r="C24" s="95"/>
      <c r="D24" s="95"/>
      <c r="E24" s="95"/>
      <c r="F24" s="95"/>
    </row>
    <row r="25" spans="1:6" ht="15" customHeight="1" x14ac:dyDescent="0.25">
      <c r="A25" s="95"/>
      <c r="B25" s="95"/>
      <c r="C25" s="95"/>
      <c r="D25" s="95"/>
      <c r="E25" s="95"/>
      <c r="F25" s="95"/>
    </row>
    <row r="26" spans="1:6" ht="15" customHeight="1" x14ac:dyDescent="0.25">
      <c r="A26" s="95" t="s">
        <v>11</v>
      </c>
      <c r="B26" s="95" t="s">
        <v>118</v>
      </c>
      <c r="C26" s="95"/>
      <c r="D26" s="95"/>
      <c r="E26" s="95"/>
      <c r="F26" s="95"/>
    </row>
    <row r="27" spans="1:6" ht="15" customHeight="1" x14ac:dyDescent="0.25">
      <c r="A27" s="95"/>
      <c r="B27" s="95"/>
      <c r="C27" s="95"/>
      <c r="D27" s="95"/>
      <c r="E27" s="95"/>
      <c r="F27" s="95"/>
    </row>
    <row r="28" spans="1:6" ht="15" customHeight="1" x14ac:dyDescent="0.25">
      <c r="A28" s="95" t="s">
        <v>12</v>
      </c>
      <c r="B28" s="96" t="s">
        <v>90</v>
      </c>
      <c r="C28" s="95"/>
      <c r="D28" s="95"/>
      <c r="E28" s="95"/>
      <c r="F28" s="95"/>
    </row>
    <row r="29" spans="1:6" ht="15" customHeight="1" x14ac:dyDescent="0.25">
      <c r="A29" s="95"/>
      <c r="B29" s="95"/>
      <c r="C29" s="95"/>
      <c r="D29" s="95"/>
      <c r="E29" s="95"/>
      <c r="F29" s="95"/>
    </row>
    <row r="30" spans="1:6" ht="15" customHeight="1" x14ac:dyDescent="0.25">
      <c r="A30" s="95" t="s">
        <v>13</v>
      </c>
      <c r="B30" s="95" t="s">
        <v>91</v>
      </c>
      <c r="C30" s="95"/>
      <c r="D30" s="95"/>
      <c r="E30" s="95"/>
      <c r="F30" s="95"/>
    </row>
    <row r="31" spans="1:6" ht="15" customHeight="1" x14ac:dyDescent="0.25">
      <c r="A31" s="95"/>
      <c r="B31" s="95"/>
      <c r="C31" s="95"/>
      <c r="D31" s="95"/>
      <c r="E31" s="95"/>
      <c r="F31" s="95"/>
    </row>
    <row r="32" spans="1:6" ht="15" customHeight="1" x14ac:dyDescent="0.25">
      <c r="A32" s="95" t="s">
        <v>14</v>
      </c>
      <c r="B32" s="95" t="s">
        <v>92</v>
      </c>
      <c r="C32" s="95"/>
      <c r="D32" s="95"/>
      <c r="E32" s="95"/>
      <c r="F32" s="95"/>
    </row>
    <row r="33" spans="1:6" ht="15" customHeight="1" x14ac:dyDescent="0.25">
      <c r="A33" s="95"/>
      <c r="B33" s="95"/>
      <c r="C33" s="95"/>
      <c r="D33" s="95"/>
      <c r="E33" s="95"/>
      <c r="F33" s="95"/>
    </row>
  </sheetData>
  <customSheetViews>
    <customSheetView guid="{254A37CE-627C-43E9-9785-D007B45D4FBE}" showPageBreaks="1" printArea="1" view="pageBreakPreview">
      <selection activeCell="K22" sqref="K22"/>
      <pageMargins left="0.7" right="0.7" top="0.75" bottom="0.75" header="0.3" footer="0.3"/>
      <pageSetup paperSize="9" scale="77" orientation="portrait" r:id="rId1"/>
    </customSheetView>
    <customSheetView guid="{7BF7BA71-000A-4EAA-935D-FB7038CE4272}" showPageBreaks="1" printArea="1" view="pageBreakPreview">
      <selection activeCell="J12" sqref="J12"/>
      <pageMargins left="0.7" right="0.7" top="0.75" bottom="0.75" header="0.3" footer="0.3"/>
      <pageSetup paperSize="9" scale="78" orientation="portrait" r:id="rId2"/>
    </customSheetView>
  </customSheetViews>
  <mergeCells count="26">
    <mergeCell ref="B26:F27"/>
    <mergeCell ref="B28:F29"/>
    <mergeCell ref="B30:F31"/>
    <mergeCell ref="B32:F33"/>
    <mergeCell ref="A24:A25"/>
    <mergeCell ref="A26:A27"/>
    <mergeCell ref="A28:A29"/>
    <mergeCell ref="A30:A31"/>
    <mergeCell ref="B16:F17"/>
    <mergeCell ref="B18:F19"/>
    <mergeCell ref="B20:F21"/>
    <mergeCell ref="B22:F23"/>
    <mergeCell ref="B24:F25"/>
    <mergeCell ref="A16:A17"/>
    <mergeCell ref="A18:A19"/>
    <mergeCell ref="A20:A21"/>
    <mergeCell ref="A22:A23"/>
    <mergeCell ref="A32:A33"/>
    <mergeCell ref="B14:F15"/>
    <mergeCell ref="D2:F3"/>
    <mergeCell ref="A8:F8"/>
    <mergeCell ref="A9:F9"/>
    <mergeCell ref="A10:F10"/>
    <mergeCell ref="A11:F11"/>
    <mergeCell ref="A12:F12"/>
    <mergeCell ref="A14:A15"/>
  </mergeCells>
  <hyperlinks>
    <hyperlink ref="B28" r:id="rId3"/>
  </hyperlinks>
  <pageMargins left="0.7" right="0.7" top="0.75" bottom="0.75" header="0.3" footer="0.3"/>
  <pageSetup paperSize="9" scale="7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6"/>
  <sheetViews>
    <sheetView zoomScale="80" zoomScaleNormal="80" workbookViewId="0">
      <selection activeCell="F21" sqref="F21"/>
    </sheetView>
  </sheetViews>
  <sheetFormatPr defaultRowHeight="15" x14ac:dyDescent="0.25"/>
  <cols>
    <col min="1" max="1" width="70.42578125" style="22" customWidth="1"/>
    <col min="2" max="2" width="16.140625" style="23" customWidth="1"/>
    <col min="3" max="3" width="10.7109375" style="23" customWidth="1"/>
    <col min="4" max="4" width="14.42578125" style="79" customWidth="1"/>
    <col min="5" max="5" width="13.140625" style="23" customWidth="1"/>
    <col min="6" max="6" width="11" style="23" bestFit="1" customWidth="1"/>
    <col min="7" max="8" width="9.140625" style="23"/>
    <col min="9" max="9" width="9.140625" style="23" customWidth="1"/>
    <col min="10" max="252" width="9.140625" style="23"/>
    <col min="253" max="253" width="60" style="23" customWidth="1"/>
    <col min="254" max="254" width="20.85546875" style="23" customWidth="1"/>
    <col min="255" max="255" width="9.28515625" style="23" bestFit="1" customWidth="1"/>
    <col min="256" max="256" width="11.140625" style="23" customWidth="1"/>
    <col min="257" max="257" width="10.85546875" style="23" customWidth="1"/>
    <col min="258" max="258" width="13.28515625" style="23" customWidth="1"/>
    <col min="259" max="259" width="22.28515625" style="23" customWidth="1"/>
    <col min="260" max="260" width="24.85546875" style="23" customWidth="1"/>
    <col min="261" max="261" width="11" style="23" bestFit="1" customWidth="1"/>
    <col min="262" max="508" width="9.140625" style="23"/>
    <col min="509" max="509" width="60" style="23" customWidth="1"/>
    <col min="510" max="510" width="20.85546875" style="23" customWidth="1"/>
    <col min="511" max="511" width="9.28515625" style="23" bestFit="1" customWidth="1"/>
    <col min="512" max="512" width="11.140625" style="23" customWidth="1"/>
    <col min="513" max="513" width="10.85546875" style="23" customWidth="1"/>
    <col min="514" max="514" width="13.28515625" style="23" customWidth="1"/>
    <col min="515" max="515" width="22.28515625" style="23" customWidth="1"/>
    <col min="516" max="516" width="24.85546875" style="23" customWidth="1"/>
    <col min="517" max="517" width="11" style="23" bestFit="1" customWidth="1"/>
    <col min="518" max="764" width="9.140625" style="23"/>
    <col min="765" max="765" width="60" style="23" customWidth="1"/>
    <col min="766" max="766" width="20.85546875" style="23" customWidth="1"/>
    <col min="767" max="767" width="9.28515625" style="23" bestFit="1" customWidth="1"/>
    <col min="768" max="768" width="11.140625" style="23" customWidth="1"/>
    <col min="769" max="769" width="10.85546875" style="23" customWidth="1"/>
    <col min="770" max="770" width="13.28515625" style="23" customWidth="1"/>
    <col min="771" max="771" width="22.28515625" style="23" customWidth="1"/>
    <col min="772" max="772" width="24.85546875" style="23" customWidth="1"/>
    <col min="773" max="773" width="11" style="23" bestFit="1" customWidth="1"/>
    <col min="774" max="1020" width="9.140625" style="23"/>
    <col min="1021" max="1021" width="60" style="23" customWidth="1"/>
    <col min="1022" max="1022" width="20.85546875" style="23" customWidth="1"/>
    <col min="1023" max="1023" width="9.28515625" style="23" bestFit="1" customWidth="1"/>
    <col min="1024" max="1024" width="11.140625" style="23" customWidth="1"/>
    <col min="1025" max="1025" width="10.85546875" style="23" customWidth="1"/>
    <col min="1026" max="1026" width="13.28515625" style="23" customWidth="1"/>
    <col min="1027" max="1027" width="22.28515625" style="23" customWidth="1"/>
    <col min="1028" max="1028" width="24.85546875" style="23" customWidth="1"/>
    <col min="1029" max="1029" width="11" style="23" bestFit="1" customWidth="1"/>
    <col min="1030" max="1276" width="9.140625" style="23"/>
    <col min="1277" max="1277" width="60" style="23" customWidth="1"/>
    <col min="1278" max="1278" width="20.85546875" style="23" customWidth="1"/>
    <col min="1279" max="1279" width="9.28515625" style="23" bestFit="1" customWidth="1"/>
    <col min="1280" max="1280" width="11.140625" style="23" customWidth="1"/>
    <col min="1281" max="1281" width="10.85546875" style="23" customWidth="1"/>
    <col min="1282" max="1282" width="13.28515625" style="23" customWidth="1"/>
    <col min="1283" max="1283" width="22.28515625" style="23" customWidth="1"/>
    <col min="1284" max="1284" width="24.85546875" style="23" customWidth="1"/>
    <col min="1285" max="1285" width="11" style="23" bestFit="1" customWidth="1"/>
    <col min="1286" max="1532" width="9.140625" style="23"/>
    <col min="1533" max="1533" width="60" style="23" customWidth="1"/>
    <col min="1534" max="1534" width="20.85546875" style="23" customWidth="1"/>
    <col min="1535" max="1535" width="9.28515625" style="23" bestFit="1" customWidth="1"/>
    <col min="1536" max="1536" width="11.140625" style="23" customWidth="1"/>
    <col min="1537" max="1537" width="10.85546875" style="23" customWidth="1"/>
    <col min="1538" max="1538" width="13.28515625" style="23" customWidth="1"/>
    <col min="1539" max="1539" width="22.28515625" style="23" customWidth="1"/>
    <col min="1540" max="1540" width="24.85546875" style="23" customWidth="1"/>
    <col min="1541" max="1541" width="11" style="23" bestFit="1" customWidth="1"/>
    <col min="1542" max="1788" width="9.140625" style="23"/>
    <col min="1789" max="1789" width="60" style="23" customWidth="1"/>
    <col min="1790" max="1790" width="20.85546875" style="23" customWidth="1"/>
    <col min="1791" max="1791" width="9.28515625" style="23" bestFit="1" customWidth="1"/>
    <col min="1792" max="1792" width="11.140625" style="23" customWidth="1"/>
    <col min="1793" max="1793" width="10.85546875" style="23" customWidth="1"/>
    <col min="1794" max="1794" width="13.28515625" style="23" customWidth="1"/>
    <col min="1795" max="1795" width="22.28515625" style="23" customWidth="1"/>
    <col min="1796" max="1796" width="24.85546875" style="23" customWidth="1"/>
    <col min="1797" max="1797" width="11" style="23" bestFit="1" customWidth="1"/>
    <col min="1798" max="2044" width="9.140625" style="23"/>
    <col min="2045" max="2045" width="60" style="23" customWidth="1"/>
    <col min="2046" max="2046" width="20.85546875" style="23" customWidth="1"/>
    <col min="2047" max="2047" width="9.28515625" style="23" bestFit="1" customWidth="1"/>
    <col min="2048" max="2048" width="11.140625" style="23" customWidth="1"/>
    <col min="2049" max="2049" width="10.85546875" style="23" customWidth="1"/>
    <col min="2050" max="2050" width="13.28515625" style="23" customWidth="1"/>
    <col min="2051" max="2051" width="22.28515625" style="23" customWidth="1"/>
    <col min="2052" max="2052" width="24.85546875" style="23" customWidth="1"/>
    <col min="2053" max="2053" width="11" style="23" bestFit="1" customWidth="1"/>
    <col min="2054" max="2300" width="9.140625" style="23"/>
    <col min="2301" max="2301" width="60" style="23" customWidth="1"/>
    <col min="2302" max="2302" width="20.85546875" style="23" customWidth="1"/>
    <col min="2303" max="2303" width="9.28515625" style="23" bestFit="1" customWidth="1"/>
    <col min="2304" max="2304" width="11.140625" style="23" customWidth="1"/>
    <col min="2305" max="2305" width="10.85546875" style="23" customWidth="1"/>
    <col min="2306" max="2306" width="13.28515625" style="23" customWidth="1"/>
    <col min="2307" max="2307" width="22.28515625" style="23" customWidth="1"/>
    <col min="2308" max="2308" width="24.85546875" style="23" customWidth="1"/>
    <col min="2309" max="2309" width="11" style="23" bestFit="1" customWidth="1"/>
    <col min="2310" max="2556" width="9.140625" style="23"/>
    <col min="2557" max="2557" width="60" style="23" customWidth="1"/>
    <col min="2558" max="2558" width="20.85546875" style="23" customWidth="1"/>
    <col min="2559" max="2559" width="9.28515625" style="23" bestFit="1" customWidth="1"/>
    <col min="2560" max="2560" width="11.140625" style="23" customWidth="1"/>
    <col min="2561" max="2561" width="10.85546875" style="23" customWidth="1"/>
    <col min="2562" max="2562" width="13.28515625" style="23" customWidth="1"/>
    <col min="2563" max="2563" width="22.28515625" style="23" customWidth="1"/>
    <col min="2564" max="2564" width="24.85546875" style="23" customWidth="1"/>
    <col min="2565" max="2565" width="11" style="23" bestFit="1" customWidth="1"/>
    <col min="2566" max="2812" width="9.140625" style="23"/>
    <col min="2813" max="2813" width="60" style="23" customWidth="1"/>
    <col min="2814" max="2814" width="20.85546875" style="23" customWidth="1"/>
    <col min="2815" max="2815" width="9.28515625" style="23" bestFit="1" customWidth="1"/>
    <col min="2816" max="2816" width="11.140625" style="23" customWidth="1"/>
    <col min="2817" max="2817" width="10.85546875" style="23" customWidth="1"/>
    <col min="2818" max="2818" width="13.28515625" style="23" customWidth="1"/>
    <col min="2819" max="2819" width="22.28515625" style="23" customWidth="1"/>
    <col min="2820" max="2820" width="24.85546875" style="23" customWidth="1"/>
    <col min="2821" max="2821" width="11" style="23" bestFit="1" customWidth="1"/>
    <col min="2822" max="3068" width="9.140625" style="23"/>
    <col min="3069" max="3069" width="60" style="23" customWidth="1"/>
    <col min="3070" max="3070" width="20.85546875" style="23" customWidth="1"/>
    <col min="3071" max="3071" width="9.28515625" style="23" bestFit="1" customWidth="1"/>
    <col min="3072" max="3072" width="11.140625" style="23" customWidth="1"/>
    <col min="3073" max="3073" width="10.85546875" style="23" customWidth="1"/>
    <col min="3074" max="3074" width="13.28515625" style="23" customWidth="1"/>
    <col min="3075" max="3075" width="22.28515625" style="23" customWidth="1"/>
    <col min="3076" max="3076" width="24.85546875" style="23" customWidth="1"/>
    <col min="3077" max="3077" width="11" style="23" bestFit="1" customWidth="1"/>
    <col min="3078" max="3324" width="9.140625" style="23"/>
    <col min="3325" max="3325" width="60" style="23" customWidth="1"/>
    <col min="3326" max="3326" width="20.85546875" style="23" customWidth="1"/>
    <col min="3327" max="3327" width="9.28515625" style="23" bestFit="1" customWidth="1"/>
    <col min="3328" max="3328" width="11.140625" style="23" customWidth="1"/>
    <col min="3329" max="3329" width="10.85546875" style="23" customWidth="1"/>
    <col min="3330" max="3330" width="13.28515625" style="23" customWidth="1"/>
    <col min="3331" max="3331" width="22.28515625" style="23" customWidth="1"/>
    <col min="3332" max="3332" width="24.85546875" style="23" customWidth="1"/>
    <col min="3333" max="3333" width="11" style="23" bestFit="1" customWidth="1"/>
    <col min="3334" max="3580" width="9.140625" style="23"/>
    <col min="3581" max="3581" width="60" style="23" customWidth="1"/>
    <col min="3582" max="3582" width="20.85546875" style="23" customWidth="1"/>
    <col min="3583" max="3583" width="9.28515625" style="23" bestFit="1" customWidth="1"/>
    <col min="3584" max="3584" width="11.140625" style="23" customWidth="1"/>
    <col min="3585" max="3585" width="10.85546875" style="23" customWidth="1"/>
    <col min="3586" max="3586" width="13.28515625" style="23" customWidth="1"/>
    <col min="3587" max="3587" width="22.28515625" style="23" customWidth="1"/>
    <col min="3588" max="3588" width="24.85546875" style="23" customWidth="1"/>
    <col min="3589" max="3589" width="11" style="23" bestFit="1" customWidth="1"/>
    <col min="3590" max="3836" width="9.140625" style="23"/>
    <col min="3837" max="3837" width="60" style="23" customWidth="1"/>
    <col min="3838" max="3838" width="20.85546875" style="23" customWidth="1"/>
    <col min="3839" max="3839" width="9.28515625" style="23" bestFit="1" customWidth="1"/>
    <col min="3840" max="3840" width="11.140625" style="23" customWidth="1"/>
    <col min="3841" max="3841" width="10.85546875" style="23" customWidth="1"/>
    <col min="3842" max="3842" width="13.28515625" style="23" customWidth="1"/>
    <col min="3843" max="3843" width="22.28515625" style="23" customWidth="1"/>
    <col min="3844" max="3844" width="24.85546875" style="23" customWidth="1"/>
    <col min="3845" max="3845" width="11" style="23" bestFit="1" customWidth="1"/>
    <col min="3846" max="4092" width="9.140625" style="23"/>
    <col min="4093" max="4093" width="60" style="23" customWidth="1"/>
    <col min="4094" max="4094" width="20.85546875" style="23" customWidth="1"/>
    <col min="4095" max="4095" width="9.28515625" style="23" bestFit="1" customWidth="1"/>
    <col min="4096" max="4096" width="11.140625" style="23" customWidth="1"/>
    <col min="4097" max="4097" width="10.85546875" style="23" customWidth="1"/>
    <col min="4098" max="4098" width="13.28515625" style="23" customWidth="1"/>
    <col min="4099" max="4099" width="22.28515625" style="23" customWidth="1"/>
    <col min="4100" max="4100" width="24.85546875" style="23" customWidth="1"/>
    <col min="4101" max="4101" width="11" style="23" bestFit="1" customWidth="1"/>
    <col min="4102" max="4348" width="9.140625" style="23"/>
    <col min="4349" max="4349" width="60" style="23" customWidth="1"/>
    <col min="4350" max="4350" width="20.85546875" style="23" customWidth="1"/>
    <col min="4351" max="4351" width="9.28515625" style="23" bestFit="1" customWidth="1"/>
    <col min="4352" max="4352" width="11.140625" style="23" customWidth="1"/>
    <col min="4353" max="4353" width="10.85546875" style="23" customWidth="1"/>
    <col min="4354" max="4354" width="13.28515625" style="23" customWidth="1"/>
    <col min="4355" max="4355" width="22.28515625" style="23" customWidth="1"/>
    <col min="4356" max="4356" width="24.85546875" style="23" customWidth="1"/>
    <col min="4357" max="4357" width="11" style="23" bestFit="1" customWidth="1"/>
    <col min="4358" max="4604" width="9.140625" style="23"/>
    <col min="4605" max="4605" width="60" style="23" customWidth="1"/>
    <col min="4606" max="4606" width="20.85546875" style="23" customWidth="1"/>
    <col min="4607" max="4607" width="9.28515625" style="23" bestFit="1" customWidth="1"/>
    <col min="4608" max="4608" width="11.140625" style="23" customWidth="1"/>
    <col min="4609" max="4609" width="10.85546875" style="23" customWidth="1"/>
    <col min="4610" max="4610" width="13.28515625" style="23" customWidth="1"/>
    <col min="4611" max="4611" width="22.28515625" style="23" customWidth="1"/>
    <col min="4612" max="4612" width="24.85546875" style="23" customWidth="1"/>
    <col min="4613" max="4613" width="11" style="23" bestFit="1" customWidth="1"/>
    <col min="4614" max="4860" width="9.140625" style="23"/>
    <col min="4861" max="4861" width="60" style="23" customWidth="1"/>
    <col min="4862" max="4862" width="20.85546875" style="23" customWidth="1"/>
    <col min="4863" max="4863" width="9.28515625" style="23" bestFit="1" customWidth="1"/>
    <col min="4864" max="4864" width="11.140625" style="23" customWidth="1"/>
    <col min="4865" max="4865" width="10.85546875" style="23" customWidth="1"/>
    <col min="4866" max="4866" width="13.28515625" style="23" customWidth="1"/>
    <col min="4867" max="4867" width="22.28515625" style="23" customWidth="1"/>
    <col min="4868" max="4868" width="24.85546875" style="23" customWidth="1"/>
    <col min="4869" max="4869" width="11" style="23" bestFit="1" customWidth="1"/>
    <col min="4870" max="5116" width="9.140625" style="23"/>
    <col min="5117" max="5117" width="60" style="23" customWidth="1"/>
    <col min="5118" max="5118" width="20.85546875" style="23" customWidth="1"/>
    <col min="5119" max="5119" width="9.28515625" style="23" bestFit="1" customWidth="1"/>
    <col min="5120" max="5120" width="11.140625" style="23" customWidth="1"/>
    <col min="5121" max="5121" width="10.85546875" style="23" customWidth="1"/>
    <col min="5122" max="5122" width="13.28515625" style="23" customWidth="1"/>
    <col min="5123" max="5123" width="22.28515625" style="23" customWidth="1"/>
    <col min="5124" max="5124" width="24.85546875" style="23" customWidth="1"/>
    <col min="5125" max="5125" width="11" style="23" bestFit="1" customWidth="1"/>
    <col min="5126" max="5372" width="9.140625" style="23"/>
    <col min="5373" max="5373" width="60" style="23" customWidth="1"/>
    <col min="5374" max="5374" width="20.85546875" style="23" customWidth="1"/>
    <col min="5375" max="5375" width="9.28515625" style="23" bestFit="1" customWidth="1"/>
    <col min="5376" max="5376" width="11.140625" style="23" customWidth="1"/>
    <col min="5377" max="5377" width="10.85546875" style="23" customWidth="1"/>
    <col min="5378" max="5378" width="13.28515625" style="23" customWidth="1"/>
    <col min="5379" max="5379" width="22.28515625" style="23" customWidth="1"/>
    <col min="5380" max="5380" width="24.85546875" style="23" customWidth="1"/>
    <col min="5381" max="5381" width="11" style="23" bestFit="1" customWidth="1"/>
    <col min="5382" max="5628" width="9.140625" style="23"/>
    <col min="5629" max="5629" width="60" style="23" customWidth="1"/>
    <col min="5630" max="5630" width="20.85546875" style="23" customWidth="1"/>
    <col min="5631" max="5631" width="9.28515625" style="23" bestFit="1" customWidth="1"/>
    <col min="5632" max="5632" width="11.140625" style="23" customWidth="1"/>
    <col min="5633" max="5633" width="10.85546875" style="23" customWidth="1"/>
    <col min="5634" max="5634" width="13.28515625" style="23" customWidth="1"/>
    <col min="5635" max="5635" width="22.28515625" style="23" customWidth="1"/>
    <col min="5636" max="5636" width="24.85546875" style="23" customWidth="1"/>
    <col min="5637" max="5637" width="11" style="23" bestFit="1" customWidth="1"/>
    <col min="5638" max="5884" width="9.140625" style="23"/>
    <col min="5885" max="5885" width="60" style="23" customWidth="1"/>
    <col min="5886" max="5886" width="20.85546875" style="23" customWidth="1"/>
    <col min="5887" max="5887" width="9.28515625" style="23" bestFit="1" customWidth="1"/>
    <col min="5888" max="5888" width="11.140625" style="23" customWidth="1"/>
    <col min="5889" max="5889" width="10.85546875" style="23" customWidth="1"/>
    <col min="5890" max="5890" width="13.28515625" style="23" customWidth="1"/>
    <col min="5891" max="5891" width="22.28515625" style="23" customWidth="1"/>
    <col min="5892" max="5892" width="24.85546875" style="23" customWidth="1"/>
    <col min="5893" max="5893" width="11" style="23" bestFit="1" customWidth="1"/>
    <col min="5894" max="6140" width="9.140625" style="23"/>
    <col min="6141" max="6141" width="60" style="23" customWidth="1"/>
    <col min="6142" max="6142" width="20.85546875" style="23" customWidth="1"/>
    <col min="6143" max="6143" width="9.28515625" style="23" bestFit="1" customWidth="1"/>
    <col min="6144" max="6144" width="11.140625" style="23" customWidth="1"/>
    <col min="6145" max="6145" width="10.85546875" style="23" customWidth="1"/>
    <col min="6146" max="6146" width="13.28515625" style="23" customWidth="1"/>
    <col min="6147" max="6147" width="22.28515625" style="23" customWidth="1"/>
    <col min="6148" max="6148" width="24.85546875" style="23" customWidth="1"/>
    <col min="6149" max="6149" width="11" style="23" bestFit="1" customWidth="1"/>
    <col min="6150" max="6396" width="9.140625" style="23"/>
    <col min="6397" max="6397" width="60" style="23" customWidth="1"/>
    <col min="6398" max="6398" width="20.85546875" style="23" customWidth="1"/>
    <col min="6399" max="6399" width="9.28515625" style="23" bestFit="1" customWidth="1"/>
    <col min="6400" max="6400" width="11.140625" style="23" customWidth="1"/>
    <col min="6401" max="6401" width="10.85546875" style="23" customWidth="1"/>
    <col min="6402" max="6402" width="13.28515625" style="23" customWidth="1"/>
    <col min="6403" max="6403" width="22.28515625" style="23" customWidth="1"/>
    <col min="6404" max="6404" width="24.85546875" style="23" customWidth="1"/>
    <col min="6405" max="6405" width="11" style="23" bestFit="1" customWidth="1"/>
    <col min="6406" max="6652" width="9.140625" style="23"/>
    <col min="6653" max="6653" width="60" style="23" customWidth="1"/>
    <col min="6654" max="6654" width="20.85546875" style="23" customWidth="1"/>
    <col min="6655" max="6655" width="9.28515625" style="23" bestFit="1" customWidth="1"/>
    <col min="6656" max="6656" width="11.140625" style="23" customWidth="1"/>
    <col min="6657" max="6657" width="10.85546875" style="23" customWidth="1"/>
    <col min="6658" max="6658" width="13.28515625" style="23" customWidth="1"/>
    <col min="6659" max="6659" width="22.28515625" style="23" customWidth="1"/>
    <col min="6660" max="6660" width="24.85546875" style="23" customWidth="1"/>
    <col min="6661" max="6661" width="11" style="23" bestFit="1" customWidth="1"/>
    <col min="6662" max="6908" width="9.140625" style="23"/>
    <col min="6909" max="6909" width="60" style="23" customWidth="1"/>
    <col min="6910" max="6910" width="20.85546875" style="23" customWidth="1"/>
    <col min="6911" max="6911" width="9.28515625" style="23" bestFit="1" customWidth="1"/>
    <col min="6912" max="6912" width="11.140625" style="23" customWidth="1"/>
    <col min="6913" max="6913" width="10.85546875" style="23" customWidth="1"/>
    <col min="6914" max="6914" width="13.28515625" style="23" customWidth="1"/>
    <col min="6915" max="6915" width="22.28515625" style="23" customWidth="1"/>
    <col min="6916" max="6916" width="24.85546875" style="23" customWidth="1"/>
    <col min="6917" max="6917" width="11" style="23" bestFit="1" customWidth="1"/>
    <col min="6918" max="7164" width="9.140625" style="23"/>
    <col min="7165" max="7165" width="60" style="23" customWidth="1"/>
    <col min="7166" max="7166" width="20.85546875" style="23" customWidth="1"/>
    <col min="7167" max="7167" width="9.28515625" style="23" bestFit="1" customWidth="1"/>
    <col min="7168" max="7168" width="11.140625" style="23" customWidth="1"/>
    <col min="7169" max="7169" width="10.85546875" style="23" customWidth="1"/>
    <col min="7170" max="7170" width="13.28515625" style="23" customWidth="1"/>
    <col min="7171" max="7171" width="22.28515625" style="23" customWidth="1"/>
    <col min="7172" max="7172" width="24.85546875" style="23" customWidth="1"/>
    <col min="7173" max="7173" width="11" style="23" bestFit="1" customWidth="1"/>
    <col min="7174" max="7420" width="9.140625" style="23"/>
    <col min="7421" max="7421" width="60" style="23" customWidth="1"/>
    <col min="7422" max="7422" width="20.85546875" style="23" customWidth="1"/>
    <col min="7423" max="7423" width="9.28515625" style="23" bestFit="1" customWidth="1"/>
    <col min="7424" max="7424" width="11.140625" style="23" customWidth="1"/>
    <col min="7425" max="7425" width="10.85546875" style="23" customWidth="1"/>
    <col min="7426" max="7426" width="13.28515625" style="23" customWidth="1"/>
    <col min="7427" max="7427" width="22.28515625" style="23" customWidth="1"/>
    <col min="7428" max="7428" width="24.85546875" style="23" customWidth="1"/>
    <col min="7429" max="7429" width="11" style="23" bestFit="1" customWidth="1"/>
    <col min="7430" max="7676" width="9.140625" style="23"/>
    <col min="7677" max="7677" width="60" style="23" customWidth="1"/>
    <col min="7678" max="7678" width="20.85546875" style="23" customWidth="1"/>
    <col min="7679" max="7679" width="9.28515625" style="23" bestFit="1" customWidth="1"/>
    <col min="7680" max="7680" width="11.140625" style="23" customWidth="1"/>
    <col min="7681" max="7681" width="10.85546875" style="23" customWidth="1"/>
    <col min="7682" max="7682" width="13.28515625" style="23" customWidth="1"/>
    <col min="7683" max="7683" width="22.28515625" style="23" customWidth="1"/>
    <col min="7684" max="7684" width="24.85546875" style="23" customWidth="1"/>
    <col min="7685" max="7685" width="11" style="23" bestFit="1" customWidth="1"/>
    <col min="7686" max="7932" width="9.140625" style="23"/>
    <col min="7933" max="7933" width="60" style="23" customWidth="1"/>
    <col min="7934" max="7934" width="20.85546875" style="23" customWidth="1"/>
    <col min="7935" max="7935" width="9.28515625" style="23" bestFit="1" customWidth="1"/>
    <col min="7936" max="7936" width="11.140625" style="23" customWidth="1"/>
    <col min="7937" max="7937" width="10.85546875" style="23" customWidth="1"/>
    <col min="7938" max="7938" width="13.28515625" style="23" customWidth="1"/>
    <col min="7939" max="7939" width="22.28515625" style="23" customWidth="1"/>
    <col min="7940" max="7940" width="24.85546875" style="23" customWidth="1"/>
    <col min="7941" max="7941" width="11" style="23" bestFit="1" customWidth="1"/>
    <col min="7942" max="8188" width="9.140625" style="23"/>
    <col min="8189" max="8189" width="60" style="23" customWidth="1"/>
    <col min="8190" max="8190" width="20.85546875" style="23" customWidth="1"/>
    <col min="8191" max="8191" width="9.28515625" style="23" bestFit="1" customWidth="1"/>
    <col min="8192" max="8192" width="11.140625" style="23" customWidth="1"/>
    <col min="8193" max="8193" width="10.85546875" style="23" customWidth="1"/>
    <col min="8194" max="8194" width="13.28515625" style="23" customWidth="1"/>
    <col min="8195" max="8195" width="22.28515625" style="23" customWidth="1"/>
    <col min="8196" max="8196" width="24.85546875" style="23" customWidth="1"/>
    <col min="8197" max="8197" width="11" style="23" bestFit="1" customWidth="1"/>
    <col min="8198" max="8444" width="9.140625" style="23"/>
    <col min="8445" max="8445" width="60" style="23" customWidth="1"/>
    <col min="8446" max="8446" width="20.85546875" style="23" customWidth="1"/>
    <col min="8447" max="8447" width="9.28515625" style="23" bestFit="1" customWidth="1"/>
    <col min="8448" max="8448" width="11.140625" style="23" customWidth="1"/>
    <col min="8449" max="8449" width="10.85546875" style="23" customWidth="1"/>
    <col min="8450" max="8450" width="13.28515625" style="23" customWidth="1"/>
    <col min="8451" max="8451" width="22.28515625" style="23" customWidth="1"/>
    <col min="8452" max="8452" width="24.85546875" style="23" customWidth="1"/>
    <col min="8453" max="8453" width="11" style="23" bestFit="1" customWidth="1"/>
    <col min="8454" max="8700" width="9.140625" style="23"/>
    <col min="8701" max="8701" width="60" style="23" customWidth="1"/>
    <col min="8702" max="8702" width="20.85546875" style="23" customWidth="1"/>
    <col min="8703" max="8703" width="9.28515625" style="23" bestFit="1" customWidth="1"/>
    <col min="8704" max="8704" width="11.140625" style="23" customWidth="1"/>
    <col min="8705" max="8705" width="10.85546875" style="23" customWidth="1"/>
    <col min="8706" max="8706" width="13.28515625" style="23" customWidth="1"/>
    <col min="8707" max="8707" width="22.28515625" style="23" customWidth="1"/>
    <col min="8708" max="8708" width="24.85546875" style="23" customWidth="1"/>
    <col min="8709" max="8709" width="11" style="23" bestFit="1" customWidth="1"/>
    <col min="8710" max="8956" width="9.140625" style="23"/>
    <col min="8957" max="8957" width="60" style="23" customWidth="1"/>
    <col min="8958" max="8958" width="20.85546875" style="23" customWidth="1"/>
    <col min="8959" max="8959" width="9.28515625" style="23" bestFit="1" customWidth="1"/>
    <col min="8960" max="8960" width="11.140625" style="23" customWidth="1"/>
    <col min="8961" max="8961" width="10.85546875" style="23" customWidth="1"/>
    <col min="8962" max="8962" width="13.28515625" style="23" customWidth="1"/>
    <col min="8963" max="8963" width="22.28515625" style="23" customWidth="1"/>
    <col min="8964" max="8964" width="24.85546875" style="23" customWidth="1"/>
    <col min="8965" max="8965" width="11" style="23" bestFit="1" customWidth="1"/>
    <col min="8966" max="9212" width="9.140625" style="23"/>
    <col min="9213" max="9213" width="60" style="23" customWidth="1"/>
    <col min="9214" max="9214" width="20.85546875" style="23" customWidth="1"/>
    <col min="9215" max="9215" width="9.28515625" style="23" bestFit="1" customWidth="1"/>
    <col min="9216" max="9216" width="11.140625" style="23" customWidth="1"/>
    <col min="9217" max="9217" width="10.85546875" style="23" customWidth="1"/>
    <col min="9218" max="9218" width="13.28515625" style="23" customWidth="1"/>
    <col min="9219" max="9219" width="22.28515625" style="23" customWidth="1"/>
    <col min="9220" max="9220" width="24.85546875" style="23" customWidth="1"/>
    <col min="9221" max="9221" width="11" style="23" bestFit="1" customWidth="1"/>
    <col min="9222" max="9468" width="9.140625" style="23"/>
    <col min="9469" max="9469" width="60" style="23" customWidth="1"/>
    <col min="9470" max="9470" width="20.85546875" style="23" customWidth="1"/>
    <col min="9471" max="9471" width="9.28515625" style="23" bestFit="1" customWidth="1"/>
    <col min="9472" max="9472" width="11.140625" style="23" customWidth="1"/>
    <col min="9473" max="9473" width="10.85546875" style="23" customWidth="1"/>
    <col min="9474" max="9474" width="13.28515625" style="23" customWidth="1"/>
    <col min="9475" max="9475" width="22.28515625" style="23" customWidth="1"/>
    <col min="9476" max="9476" width="24.85546875" style="23" customWidth="1"/>
    <col min="9477" max="9477" width="11" style="23" bestFit="1" customWidth="1"/>
    <col min="9478" max="9724" width="9.140625" style="23"/>
    <col min="9725" max="9725" width="60" style="23" customWidth="1"/>
    <col min="9726" max="9726" width="20.85546875" style="23" customWidth="1"/>
    <col min="9727" max="9727" width="9.28515625" style="23" bestFit="1" customWidth="1"/>
    <col min="9728" max="9728" width="11.140625" style="23" customWidth="1"/>
    <col min="9729" max="9729" width="10.85546875" style="23" customWidth="1"/>
    <col min="9730" max="9730" width="13.28515625" style="23" customWidth="1"/>
    <col min="9731" max="9731" width="22.28515625" style="23" customWidth="1"/>
    <col min="9732" max="9732" width="24.85546875" style="23" customWidth="1"/>
    <col min="9733" max="9733" width="11" style="23" bestFit="1" customWidth="1"/>
    <col min="9734" max="9980" width="9.140625" style="23"/>
    <col min="9981" max="9981" width="60" style="23" customWidth="1"/>
    <col min="9982" max="9982" width="20.85546875" style="23" customWidth="1"/>
    <col min="9983" max="9983" width="9.28515625" style="23" bestFit="1" customWidth="1"/>
    <col min="9984" max="9984" width="11.140625" style="23" customWidth="1"/>
    <col min="9985" max="9985" width="10.85546875" style="23" customWidth="1"/>
    <col min="9986" max="9986" width="13.28515625" style="23" customWidth="1"/>
    <col min="9987" max="9987" width="22.28515625" style="23" customWidth="1"/>
    <col min="9988" max="9988" width="24.85546875" style="23" customWidth="1"/>
    <col min="9989" max="9989" width="11" style="23" bestFit="1" customWidth="1"/>
    <col min="9990" max="10236" width="9.140625" style="23"/>
    <col min="10237" max="10237" width="60" style="23" customWidth="1"/>
    <col min="10238" max="10238" width="20.85546875" style="23" customWidth="1"/>
    <col min="10239" max="10239" width="9.28515625" style="23" bestFit="1" customWidth="1"/>
    <col min="10240" max="10240" width="11.140625" style="23" customWidth="1"/>
    <col min="10241" max="10241" width="10.85546875" style="23" customWidth="1"/>
    <col min="10242" max="10242" width="13.28515625" style="23" customWidth="1"/>
    <col min="10243" max="10243" width="22.28515625" style="23" customWidth="1"/>
    <col min="10244" max="10244" width="24.85546875" style="23" customWidth="1"/>
    <col min="10245" max="10245" width="11" style="23" bestFit="1" customWidth="1"/>
    <col min="10246" max="10492" width="9.140625" style="23"/>
    <col min="10493" max="10493" width="60" style="23" customWidth="1"/>
    <col min="10494" max="10494" width="20.85546875" style="23" customWidth="1"/>
    <col min="10495" max="10495" width="9.28515625" style="23" bestFit="1" customWidth="1"/>
    <col min="10496" max="10496" width="11.140625" style="23" customWidth="1"/>
    <col min="10497" max="10497" width="10.85546875" style="23" customWidth="1"/>
    <col min="10498" max="10498" width="13.28515625" style="23" customWidth="1"/>
    <col min="10499" max="10499" width="22.28515625" style="23" customWidth="1"/>
    <col min="10500" max="10500" width="24.85546875" style="23" customWidth="1"/>
    <col min="10501" max="10501" width="11" style="23" bestFit="1" customWidth="1"/>
    <col min="10502" max="10748" width="9.140625" style="23"/>
    <col min="10749" max="10749" width="60" style="23" customWidth="1"/>
    <col min="10750" max="10750" width="20.85546875" style="23" customWidth="1"/>
    <col min="10751" max="10751" width="9.28515625" style="23" bestFit="1" customWidth="1"/>
    <col min="10752" max="10752" width="11.140625" style="23" customWidth="1"/>
    <col min="10753" max="10753" width="10.85546875" style="23" customWidth="1"/>
    <col min="10754" max="10754" width="13.28515625" style="23" customWidth="1"/>
    <col min="10755" max="10755" width="22.28515625" style="23" customWidth="1"/>
    <col min="10756" max="10756" width="24.85546875" style="23" customWidth="1"/>
    <col min="10757" max="10757" width="11" style="23" bestFit="1" customWidth="1"/>
    <col min="10758" max="11004" width="9.140625" style="23"/>
    <col min="11005" max="11005" width="60" style="23" customWidth="1"/>
    <col min="11006" max="11006" width="20.85546875" style="23" customWidth="1"/>
    <col min="11007" max="11007" width="9.28515625" style="23" bestFit="1" customWidth="1"/>
    <col min="11008" max="11008" width="11.140625" style="23" customWidth="1"/>
    <col min="11009" max="11009" width="10.85546875" style="23" customWidth="1"/>
    <col min="11010" max="11010" width="13.28515625" style="23" customWidth="1"/>
    <col min="11011" max="11011" width="22.28515625" style="23" customWidth="1"/>
    <col min="11012" max="11012" width="24.85546875" style="23" customWidth="1"/>
    <col min="11013" max="11013" width="11" style="23" bestFit="1" customWidth="1"/>
    <col min="11014" max="11260" width="9.140625" style="23"/>
    <col min="11261" max="11261" width="60" style="23" customWidth="1"/>
    <col min="11262" max="11262" width="20.85546875" style="23" customWidth="1"/>
    <col min="11263" max="11263" width="9.28515625" style="23" bestFit="1" customWidth="1"/>
    <col min="11264" max="11264" width="11.140625" style="23" customWidth="1"/>
    <col min="11265" max="11265" width="10.85546875" style="23" customWidth="1"/>
    <col min="11266" max="11266" width="13.28515625" style="23" customWidth="1"/>
    <col min="11267" max="11267" width="22.28515625" style="23" customWidth="1"/>
    <col min="11268" max="11268" width="24.85546875" style="23" customWidth="1"/>
    <col min="11269" max="11269" width="11" style="23" bestFit="1" customWidth="1"/>
    <col min="11270" max="11516" width="9.140625" style="23"/>
    <col min="11517" max="11517" width="60" style="23" customWidth="1"/>
    <col min="11518" max="11518" width="20.85546875" style="23" customWidth="1"/>
    <col min="11519" max="11519" width="9.28515625" style="23" bestFit="1" customWidth="1"/>
    <col min="11520" max="11520" width="11.140625" style="23" customWidth="1"/>
    <col min="11521" max="11521" width="10.85546875" style="23" customWidth="1"/>
    <col min="11522" max="11522" width="13.28515625" style="23" customWidth="1"/>
    <col min="11523" max="11523" width="22.28515625" style="23" customWidth="1"/>
    <col min="11524" max="11524" width="24.85546875" style="23" customWidth="1"/>
    <col min="11525" max="11525" width="11" style="23" bestFit="1" customWidth="1"/>
    <col min="11526" max="11772" width="9.140625" style="23"/>
    <col min="11773" max="11773" width="60" style="23" customWidth="1"/>
    <col min="11774" max="11774" width="20.85546875" style="23" customWidth="1"/>
    <col min="11775" max="11775" width="9.28515625" style="23" bestFit="1" customWidth="1"/>
    <col min="11776" max="11776" width="11.140625" style="23" customWidth="1"/>
    <col min="11777" max="11777" width="10.85546875" style="23" customWidth="1"/>
    <col min="11778" max="11778" width="13.28515625" style="23" customWidth="1"/>
    <col min="11779" max="11779" width="22.28515625" style="23" customWidth="1"/>
    <col min="11780" max="11780" width="24.85546875" style="23" customWidth="1"/>
    <col min="11781" max="11781" width="11" style="23" bestFit="1" customWidth="1"/>
    <col min="11782" max="12028" width="9.140625" style="23"/>
    <col min="12029" max="12029" width="60" style="23" customWidth="1"/>
    <col min="12030" max="12030" width="20.85546875" style="23" customWidth="1"/>
    <col min="12031" max="12031" width="9.28515625" style="23" bestFit="1" customWidth="1"/>
    <col min="12032" max="12032" width="11.140625" style="23" customWidth="1"/>
    <col min="12033" max="12033" width="10.85546875" style="23" customWidth="1"/>
    <col min="12034" max="12034" width="13.28515625" style="23" customWidth="1"/>
    <col min="12035" max="12035" width="22.28515625" style="23" customWidth="1"/>
    <col min="12036" max="12036" width="24.85546875" style="23" customWidth="1"/>
    <col min="12037" max="12037" width="11" style="23" bestFit="1" customWidth="1"/>
    <col min="12038" max="12284" width="9.140625" style="23"/>
    <col min="12285" max="12285" width="60" style="23" customWidth="1"/>
    <col min="12286" max="12286" width="20.85546875" style="23" customWidth="1"/>
    <col min="12287" max="12287" width="9.28515625" style="23" bestFit="1" customWidth="1"/>
    <col min="12288" max="12288" width="11.140625" style="23" customWidth="1"/>
    <col min="12289" max="12289" width="10.85546875" style="23" customWidth="1"/>
    <col min="12290" max="12290" width="13.28515625" style="23" customWidth="1"/>
    <col min="12291" max="12291" width="22.28515625" style="23" customWidth="1"/>
    <col min="12292" max="12292" width="24.85546875" style="23" customWidth="1"/>
    <col min="12293" max="12293" width="11" style="23" bestFit="1" customWidth="1"/>
    <col min="12294" max="12540" width="9.140625" style="23"/>
    <col min="12541" max="12541" width="60" style="23" customWidth="1"/>
    <col min="12542" max="12542" width="20.85546875" style="23" customWidth="1"/>
    <col min="12543" max="12543" width="9.28515625" style="23" bestFit="1" customWidth="1"/>
    <col min="12544" max="12544" width="11.140625" style="23" customWidth="1"/>
    <col min="12545" max="12545" width="10.85546875" style="23" customWidth="1"/>
    <col min="12546" max="12546" width="13.28515625" style="23" customWidth="1"/>
    <col min="12547" max="12547" width="22.28515625" style="23" customWidth="1"/>
    <col min="12548" max="12548" width="24.85546875" style="23" customWidth="1"/>
    <col min="12549" max="12549" width="11" style="23" bestFit="1" customWidth="1"/>
    <col min="12550" max="12796" width="9.140625" style="23"/>
    <col min="12797" max="12797" width="60" style="23" customWidth="1"/>
    <col min="12798" max="12798" width="20.85546875" style="23" customWidth="1"/>
    <col min="12799" max="12799" width="9.28515625" style="23" bestFit="1" customWidth="1"/>
    <col min="12800" max="12800" width="11.140625" style="23" customWidth="1"/>
    <col min="12801" max="12801" width="10.85546875" style="23" customWidth="1"/>
    <col min="12802" max="12802" width="13.28515625" style="23" customWidth="1"/>
    <col min="12803" max="12803" width="22.28515625" style="23" customWidth="1"/>
    <col min="12804" max="12804" width="24.85546875" style="23" customWidth="1"/>
    <col min="12805" max="12805" width="11" style="23" bestFit="1" customWidth="1"/>
    <col min="12806" max="13052" width="9.140625" style="23"/>
    <col min="13053" max="13053" width="60" style="23" customWidth="1"/>
    <col min="13054" max="13054" width="20.85546875" style="23" customWidth="1"/>
    <col min="13055" max="13055" width="9.28515625" style="23" bestFit="1" customWidth="1"/>
    <col min="13056" max="13056" width="11.140625" style="23" customWidth="1"/>
    <col min="13057" max="13057" width="10.85546875" style="23" customWidth="1"/>
    <col min="13058" max="13058" width="13.28515625" style="23" customWidth="1"/>
    <col min="13059" max="13059" width="22.28515625" style="23" customWidth="1"/>
    <col min="13060" max="13060" width="24.85546875" style="23" customWidth="1"/>
    <col min="13061" max="13061" width="11" style="23" bestFit="1" customWidth="1"/>
    <col min="13062" max="13308" width="9.140625" style="23"/>
    <col min="13309" max="13309" width="60" style="23" customWidth="1"/>
    <col min="13310" max="13310" width="20.85546875" style="23" customWidth="1"/>
    <col min="13311" max="13311" width="9.28515625" style="23" bestFit="1" customWidth="1"/>
    <col min="13312" max="13312" width="11.140625" style="23" customWidth="1"/>
    <col min="13313" max="13313" width="10.85546875" style="23" customWidth="1"/>
    <col min="13314" max="13314" width="13.28515625" style="23" customWidth="1"/>
    <col min="13315" max="13315" width="22.28515625" style="23" customWidth="1"/>
    <col min="13316" max="13316" width="24.85546875" style="23" customWidth="1"/>
    <col min="13317" max="13317" width="11" style="23" bestFit="1" customWidth="1"/>
    <col min="13318" max="13564" width="9.140625" style="23"/>
    <col min="13565" max="13565" width="60" style="23" customWidth="1"/>
    <col min="13566" max="13566" width="20.85546875" style="23" customWidth="1"/>
    <col min="13567" max="13567" width="9.28515625" style="23" bestFit="1" customWidth="1"/>
    <col min="13568" max="13568" width="11.140625" style="23" customWidth="1"/>
    <col min="13569" max="13569" width="10.85546875" style="23" customWidth="1"/>
    <col min="13570" max="13570" width="13.28515625" style="23" customWidth="1"/>
    <col min="13571" max="13571" width="22.28515625" style="23" customWidth="1"/>
    <col min="13572" max="13572" width="24.85546875" style="23" customWidth="1"/>
    <col min="13573" max="13573" width="11" style="23" bestFit="1" customWidth="1"/>
    <col min="13574" max="13820" width="9.140625" style="23"/>
    <col min="13821" max="13821" width="60" style="23" customWidth="1"/>
    <col min="13822" max="13822" width="20.85546875" style="23" customWidth="1"/>
    <col min="13823" max="13823" width="9.28515625" style="23" bestFit="1" customWidth="1"/>
    <col min="13824" max="13824" width="11.140625" style="23" customWidth="1"/>
    <col min="13825" max="13825" width="10.85546875" style="23" customWidth="1"/>
    <col min="13826" max="13826" width="13.28515625" style="23" customWidth="1"/>
    <col min="13827" max="13827" width="22.28515625" style="23" customWidth="1"/>
    <col min="13828" max="13828" width="24.85546875" style="23" customWidth="1"/>
    <col min="13829" max="13829" width="11" style="23" bestFit="1" customWidth="1"/>
    <col min="13830" max="14076" width="9.140625" style="23"/>
    <col min="14077" max="14077" width="60" style="23" customWidth="1"/>
    <col min="14078" max="14078" width="20.85546875" style="23" customWidth="1"/>
    <col min="14079" max="14079" width="9.28515625" style="23" bestFit="1" customWidth="1"/>
    <col min="14080" max="14080" width="11.140625" style="23" customWidth="1"/>
    <col min="14081" max="14081" width="10.85546875" style="23" customWidth="1"/>
    <col min="14082" max="14082" width="13.28515625" style="23" customWidth="1"/>
    <col min="14083" max="14083" width="22.28515625" style="23" customWidth="1"/>
    <col min="14084" max="14084" width="24.85546875" style="23" customWidth="1"/>
    <col min="14085" max="14085" width="11" style="23" bestFit="1" customWidth="1"/>
    <col min="14086" max="14332" width="9.140625" style="23"/>
    <col min="14333" max="14333" width="60" style="23" customWidth="1"/>
    <col min="14334" max="14334" width="20.85546875" style="23" customWidth="1"/>
    <col min="14335" max="14335" width="9.28515625" style="23" bestFit="1" customWidth="1"/>
    <col min="14336" max="14336" width="11.140625" style="23" customWidth="1"/>
    <col min="14337" max="14337" width="10.85546875" style="23" customWidth="1"/>
    <col min="14338" max="14338" width="13.28515625" style="23" customWidth="1"/>
    <col min="14339" max="14339" width="22.28515625" style="23" customWidth="1"/>
    <col min="14340" max="14340" width="24.85546875" style="23" customWidth="1"/>
    <col min="14341" max="14341" width="11" style="23" bestFit="1" customWidth="1"/>
    <col min="14342" max="14588" width="9.140625" style="23"/>
    <col min="14589" max="14589" width="60" style="23" customWidth="1"/>
    <col min="14590" max="14590" width="20.85546875" style="23" customWidth="1"/>
    <col min="14591" max="14591" width="9.28515625" style="23" bestFit="1" customWidth="1"/>
    <col min="14592" max="14592" width="11.140625" style="23" customWidth="1"/>
    <col min="14593" max="14593" width="10.85546875" style="23" customWidth="1"/>
    <col min="14594" max="14594" width="13.28515625" style="23" customWidth="1"/>
    <col min="14595" max="14595" width="22.28515625" style="23" customWidth="1"/>
    <col min="14596" max="14596" width="24.85546875" style="23" customWidth="1"/>
    <col min="14597" max="14597" width="11" style="23" bestFit="1" customWidth="1"/>
    <col min="14598" max="14844" width="9.140625" style="23"/>
    <col min="14845" max="14845" width="60" style="23" customWidth="1"/>
    <col min="14846" max="14846" width="20.85546875" style="23" customWidth="1"/>
    <col min="14847" max="14847" width="9.28515625" style="23" bestFit="1" customWidth="1"/>
    <col min="14848" max="14848" width="11.140625" style="23" customWidth="1"/>
    <col min="14849" max="14849" width="10.85546875" style="23" customWidth="1"/>
    <col min="14850" max="14850" width="13.28515625" style="23" customWidth="1"/>
    <col min="14851" max="14851" width="22.28515625" style="23" customWidth="1"/>
    <col min="14852" max="14852" width="24.85546875" style="23" customWidth="1"/>
    <col min="14853" max="14853" width="11" style="23" bestFit="1" customWidth="1"/>
    <col min="14854" max="15100" width="9.140625" style="23"/>
    <col min="15101" max="15101" width="60" style="23" customWidth="1"/>
    <col min="15102" max="15102" width="20.85546875" style="23" customWidth="1"/>
    <col min="15103" max="15103" width="9.28515625" style="23" bestFit="1" customWidth="1"/>
    <col min="15104" max="15104" width="11.140625" style="23" customWidth="1"/>
    <col min="15105" max="15105" width="10.85546875" style="23" customWidth="1"/>
    <col min="15106" max="15106" width="13.28515625" style="23" customWidth="1"/>
    <col min="15107" max="15107" width="22.28515625" style="23" customWidth="1"/>
    <col min="15108" max="15108" width="24.85546875" style="23" customWidth="1"/>
    <col min="15109" max="15109" width="11" style="23" bestFit="1" customWidth="1"/>
    <col min="15110" max="15356" width="9.140625" style="23"/>
    <col min="15357" max="15357" width="60" style="23" customWidth="1"/>
    <col min="15358" max="15358" width="20.85546875" style="23" customWidth="1"/>
    <col min="15359" max="15359" width="9.28515625" style="23" bestFit="1" customWidth="1"/>
    <col min="15360" max="15360" width="11.140625" style="23" customWidth="1"/>
    <col min="15361" max="15361" width="10.85546875" style="23" customWidth="1"/>
    <col min="15362" max="15362" width="13.28515625" style="23" customWidth="1"/>
    <col min="15363" max="15363" width="22.28515625" style="23" customWidth="1"/>
    <col min="15364" max="15364" width="24.85546875" style="23" customWidth="1"/>
    <col min="15365" max="15365" width="11" style="23" bestFit="1" customWidth="1"/>
    <col min="15366" max="15612" width="9.140625" style="23"/>
    <col min="15613" max="15613" width="60" style="23" customWidth="1"/>
    <col min="15614" max="15614" width="20.85546875" style="23" customWidth="1"/>
    <col min="15615" max="15615" width="9.28515625" style="23" bestFit="1" customWidth="1"/>
    <col min="15616" max="15616" width="11.140625" style="23" customWidth="1"/>
    <col min="15617" max="15617" width="10.85546875" style="23" customWidth="1"/>
    <col min="15618" max="15618" width="13.28515625" style="23" customWidth="1"/>
    <col min="15619" max="15619" width="22.28515625" style="23" customWidth="1"/>
    <col min="15620" max="15620" width="24.85546875" style="23" customWidth="1"/>
    <col min="15621" max="15621" width="11" style="23" bestFit="1" customWidth="1"/>
    <col min="15622" max="15868" width="9.140625" style="23"/>
    <col min="15869" max="15869" width="60" style="23" customWidth="1"/>
    <col min="15870" max="15870" width="20.85546875" style="23" customWidth="1"/>
    <col min="15871" max="15871" width="9.28515625" style="23" bestFit="1" customWidth="1"/>
    <col min="15872" max="15872" width="11.140625" style="23" customWidth="1"/>
    <col min="15873" max="15873" width="10.85546875" style="23" customWidth="1"/>
    <col min="15874" max="15874" width="13.28515625" style="23" customWidth="1"/>
    <col min="15875" max="15875" width="22.28515625" style="23" customWidth="1"/>
    <col min="15876" max="15876" width="24.85546875" style="23" customWidth="1"/>
    <col min="15877" max="15877" width="11" style="23" bestFit="1" customWidth="1"/>
    <col min="15878" max="16124" width="9.140625" style="23"/>
    <col min="16125" max="16125" width="60" style="23" customWidth="1"/>
    <col min="16126" max="16126" width="20.85546875" style="23" customWidth="1"/>
    <col min="16127" max="16127" width="9.28515625" style="23" bestFit="1" customWidth="1"/>
    <col min="16128" max="16128" width="11.140625" style="23" customWidth="1"/>
    <col min="16129" max="16129" width="10.85546875" style="23" customWidth="1"/>
    <col min="16130" max="16130" width="13.28515625" style="23" customWidth="1"/>
    <col min="16131" max="16131" width="22.28515625" style="23" customWidth="1"/>
    <col min="16132" max="16132" width="24.85546875" style="23" customWidth="1"/>
    <col min="16133" max="16133" width="11" style="23" bestFit="1" customWidth="1"/>
    <col min="16134" max="16384" width="9.140625" style="23"/>
  </cols>
  <sheetData>
    <row r="1" spans="1:5" x14ac:dyDescent="0.25">
      <c r="C1" s="6" t="s">
        <v>15</v>
      </c>
      <c r="D1" s="42"/>
      <c r="E1"/>
    </row>
    <row r="2" spans="1:5" x14ac:dyDescent="0.25">
      <c r="C2" s="90" t="s">
        <v>1</v>
      </c>
      <c r="D2" s="90"/>
      <c r="E2" s="90"/>
    </row>
    <row r="3" spans="1:5" ht="15.75" x14ac:dyDescent="0.25">
      <c r="A3" s="24"/>
      <c r="C3" s="90"/>
      <c r="D3" s="90"/>
      <c r="E3" s="90"/>
    </row>
    <row r="4" spans="1:5" ht="15" customHeight="1" x14ac:dyDescent="0.3">
      <c r="A4" s="25"/>
      <c r="B4" s="26"/>
      <c r="C4" s="7" t="s">
        <v>16</v>
      </c>
      <c r="D4" s="42"/>
      <c r="E4"/>
    </row>
    <row r="5" spans="1:5" ht="13.5" customHeight="1" x14ac:dyDescent="0.25">
      <c r="A5" s="27"/>
      <c r="B5" s="28"/>
      <c r="C5" s="7" t="s">
        <v>17</v>
      </c>
      <c r="D5" s="42"/>
      <c r="E5"/>
    </row>
    <row r="6" spans="1:5" ht="18.75" x14ac:dyDescent="0.25">
      <c r="A6" s="27"/>
      <c r="B6" s="28"/>
      <c r="C6" s="7"/>
      <c r="D6" s="42"/>
      <c r="E6"/>
    </row>
    <row r="7" spans="1:5" ht="18.75" x14ac:dyDescent="0.25">
      <c r="A7" s="27"/>
      <c r="B7" s="28"/>
      <c r="C7" s="7"/>
      <c r="D7" s="42"/>
      <c r="E7"/>
    </row>
    <row r="8" spans="1:5" ht="16.5" x14ac:dyDescent="0.25">
      <c r="A8" s="110" t="s">
        <v>18</v>
      </c>
      <c r="B8" s="110"/>
      <c r="C8" s="110"/>
      <c r="D8" s="110"/>
      <c r="E8" s="110"/>
    </row>
    <row r="9" spans="1:5" ht="16.5" x14ac:dyDescent="0.25">
      <c r="A9" s="94" t="s">
        <v>96</v>
      </c>
      <c r="B9" s="94"/>
      <c r="C9" s="94"/>
      <c r="D9" s="94"/>
      <c r="E9" s="94"/>
    </row>
    <row r="10" spans="1:5" ht="16.5" x14ac:dyDescent="0.25">
      <c r="A10" s="119" t="s">
        <v>94</v>
      </c>
      <c r="B10" s="119"/>
      <c r="C10" s="119"/>
      <c r="D10" s="119"/>
      <c r="E10" s="119"/>
    </row>
    <row r="11" spans="1:5" x14ac:dyDescent="0.25">
      <c r="A11" s="120" t="s">
        <v>4</v>
      </c>
      <c r="B11" s="120"/>
      <c r="C11" s="120"/>
      <c r="D11" s="120"/>
      <c r="E11" s="120"/>
    </row>
    <row r="12" spans="1:5" ht="16.5" x14ac:dyDescent="0.25">
      <c r="A12" s="119" t="s">
        <v>117</v>
      </c>
      <c r="B12" s="119"/>
      <c r="C12" s="119"/>
      <c r="D12" s="119"/>
      <c r="E12" s="119"/>
    </row>
    <row r="13" spans="1:5" ht="18.75" x14ac:dyDescent="0.25">
      <c r="A13" s="27"/>
      <c r="B13" s="28"/>
      <c r="C13" s="7"/>
      <c r="D13" s="42"/>
      <c r="E13"/>
    </row>
    <row r="14" spans="1:5" ht="19.5" thickBot="1" x14ac:dyDescent="0.3">
      <c r="A14" s="27"/>
      <c r="B14" s="28"/>
      <c r="C14" s="7"/>
      <c r="D14" s="42"/>
      <c r="E14"/>
    </row>
    <row r="15" spans="1:5" ht="37.5" customHeight="1" x14ac:dyDescent="0.25">
      <c r="A15" s="102" t="s">
        <v>97</v>
      </c>
      <c r="B15" s="103"/>
      <c r="C15" s="103" t="s">
        <v>98</v>
      </c>
      <c r="D15" s="103" t="s">
        <v>19</v>
      </c>
      <c r="E15" s="105"/>
    </row>
    <row r="16" spans="1:5" ht="70.5" customHeight="1" thickBot="1" x14ac:dyDescent="0.3">
      <c r="A16" s="29" t="s">
        <v>99</v>
      </c>
      <c r="B16" s="38" t="s">
        <v>100</v>
      </c>
      <c r="C16" s="104"/>
      <c r="D16" s="77" t="s">
        <v>20</v>
      </c>
      <c r="E16" s="36" t="s">
        <v>21</v>
      </c>
    </row>
    <row r="17" spans="1:5" s="32" customFormat="1" ht="16.5" thickBot="1" x14ac:dyDescent="0.3">
      <c r="A17" s="30">
        <v>1</v>
      </c>
      <c r="B17" s="31">
        <v>2</v>
      </c>
      <c r="C17" s="31">
        <v>3</v>
      </c>
      <c r="D17" s="78">
        <f>C17+1</f>
        <v>4</v>
      </c>
      <c r="E17" s="35">
        <f>D17+1</f>
        <v>5</v>
      </c>
    </row>
    <row r="18" spans="1:5" x14ac:dyDescent="0.25">
      <c r="A18" s="106" t="s">
        <v>102</v>
      </c>
      <c r="B18" s="107"/>
      <c r="C18" s="107"/>
      <c r="D18" s="107"/>
      <c r="E18" s="108"/>
    </row>
    <row r="19" spans="1:5" ht="60" x14ac:dyDescent="0.25">
      <c r="A19" s="34" t="s">
        <v>108</v>
      </c>
      <c r="B19" s="99">
        <v>0.4</v>
      </c>
      <c r="C19" s="99" t="s">
        <v>101</v>
      </c>
      <c r="D19" s="84">
        <f>D21+D22+D23+D24</f>
        <v>3155.0804201867959</v>
      </c>
      <c r="E19" s="37">
        <f>E21+E22+E23+E24</f>
        <v>2253.3933446618121</v>
      </c>
    </row>
    <row r="20" spans="1:5" x14ac:dyDescent="0.25">
      <c r="A20" s="34" t="s">
        <v>103</v>
      </c>
      <c r="B20" s="100"/>
      <c r="C20" s="100"/>
      <c r="D20" s="84"/>
      <c r="E20" s="37"/>
    </row>
    <row r="21" spans="1:5" ht="30" x14ac:dyDescent="0.25">
      <c r="A21" s="33" t="s">
        <v>104</v>
      </c>
      <c r="B21" s="100"/>
      <c r="C21" s="100"/>
      <c r="D21" s="84">
        <v>848.8648665164269</v>
      </c>
      <c r="E21" s="37">
        <f>D21</f>
        <v>848.8648665164269</v>
      </c>
    </row>
    <row r="22" spans="1:5" x14ac:dyDescent="0.25">
      <c r="A22" s="33" t="s">
        <v>105</v>
      </c>
      <c r="B22" s="100"/>
      <c r="C22" s="100"/>
      <c r="D22" s="84">
        <v>523.48114204262379</v>
      </c>
      <c r="E22" s="37">
        <f t="shared" ref="E22:E24" si="0">D22</f>
        <v>523.48114204262379</v>
      </c>
    </row>
    <row r="23" spans="1:5" ht="45" x14ac:dyDescent="0.25">
      <c r="A23" s="33" t="s">
        <v>106</v>
      </c>
      <c r="B23" s="100"/>
      <c r="C23" s="100"/>
      <c r="D23" s="84">
        <v>901.68707552498381</v>
      </c>
      <c r="E23" s="37"/>
    </row>
    <row r="24" spans="1:5" ht="60" x14ac:dyDescent="0.25">
      <c r="A24" s="33" t="s">
        <v>107</v>
      </c>
      <c r="B24" s="100"/>
      <c r="C24" s="101"/>
      <c r="D24" s="84">
        <v>881.04733610276151</v>
      </c>
      <c r="E24" s="37">
        <f t="shared" si="0"/>
        <v>881.04733610276151</v>
      </c>
    </row>
    <row r="25" spans="1:5" ht="45" x14ac:dyDescent="0.25">
      <c r="A25" s="52" t="s">
        <v>316</v>
      </c>
      <c r="B25" s="100"/>
      <c r="C25" s="99" t="s">
        <v>109</v>
      </c>
      <c r="D25" s="84"/>
      <c r="E25" s="85"/>
    </row>
    <row r="26" spans="1:5" ht="30" x14ac:dyDescent="0.25">
      <c r="A26" s="52" t="s">
        <v>130</v>
      </c>
      <c r="B26" s="100"/>
      <c r="C26" s="100"/>
      <c r="D26" s="84">
        <v>261840</v>
      </c>
      <c r="E26" s="85"/>
    </row>
    <row r="27" spans="1:5" ht="30" x14ac:dyDescent="0.25">
      <c r="A27" s="52" t="s">
        <v>131</v>
      </c>
      <c r="B27" s="100"/>
      <c r="C27" s="100"/>
      <c r="D27" s="84">
        <v>275634</v>
      </c>
      <c r="E27" s="85"/>
    </row>
    <row r="28" spans="1:5" ht="30" x14ac:dyDescent="0.25">
      <c r="A28" s="52" t="s">
        <v>132</v>
      </c>
      <c r="B28" s="100"/>
      <c r="C28" s="100"/>
      <c r="D28" s="84">
        <v>296505</v>
      </c>
      <c r="E28" s="85"/>
    </row>
    <row r="29" spans="1:5" ht="30" x14ac:dyDescent="0.25">
      <c r="A29" s="52" t="s">
        <v>133</v>
      </c>
      <c r="B29" s="100"/>
      <c r="C29" s="100"/>
      <c r="D29" s="84">
        <v>322858</v>
      </c>
      <c r="E29" s="85"/>
    </row>
    <row r="30" spans="1:5" ht="30" x14ac:dyDescent="0.25">
      <c r="A30" s="52" t="s">
        <v>134</v>
      </c>
      <c r="B30" s="100"/>
      <c r="C30" s="100"/>
      <c r="D30" s="84">
        <v>352352</v>
      </c>
      <c r="E30" s="85"/>
    </row>
    <row r="31" spans="1:5" ht="30" x14ac:dyDescent="0.25">
      <c r="A31" s="52" t="s">
        <v>135</v>
      </c>
      <c r="B31" s="100"/>
      <c r="C31" s="100"/>
      <c r="D31" s="84">
        <v>385774</v>
      </c>
      <c r="E31" s="85"/>
    </row>
    <row r="32" spans="1:5" ht="30" x14ac:dyDescent="0.25">
      <c r="A32" s="52" t="s">
        <v>136</v>
      </c>
      <c r="B32" s="100"/>
      <c r="C32" s="100"/>
      <c r="D32" s="84">
        <v>77291</v>
      </c>
      <c r="E32" s="85"/>
    </row>
    <row r="33" spans="1:5" ht="30" x14ac:dyDescent="0.25">
      <c r="A33" s="52" t="s">
        <v>137</v>
      </c>
      <c r="B33" s="100"/>
      <c r="C33" s="100"/>
      <c r="D33" s="84">
        <v>90650</v>
      </c>
      <c r="E33" s="85"/>
    </row>
    <row r="34" spans="1:5" ht="30" x14ac:dyDescent="0.25">
      <c r="A34" s="52" t="s">
        <v>138</v>
      </c>
      <c r="B34" s="100"/>
      <c r="C34" s="100"/>
      <c r="D34" s="84">
        <v>112701</v>
      </c>
      <c r="E34" s="85"/>
    </row>
    <row r="35" spans="1:5" ht="30" x14ac:dyDescent="0.25">
      <c r="A35" s="52" t="s">
        <v>139</v>
      </c>
      <c r="B35" s="100"/>
      <c r="C35" s="100"/>
      <c r="D35" s="84">
        <v>139133</v>
      </c>
      <c r="E35" s="85"/>
    </row>
    <row r="36" spans="1:5" ht="30" x14ac:dyDescent="0.25">
      <c r="A36" s="52" t="s">
        <v>140</v>
      </c>
      <c r="B36" s="100"/>
      <c r="C36" s="100"/>
      <c r="D36" s="84">
        <v>168611</v>
      </c>
      <c r="E36" s="85"/>
    </row>
    <row r="37" spans="1:5" ht="30" x14ac:dyDescent="0.25">
      <c r="A37" s="52" t="s">
        <v>141</v>
      </c>
      <c r="B37" s="100"/>
      <c r="C37" s="100"/>
      <c r="D37" s="84">
        <v>202771</v>
      </c>
      <c r="E37" s="85"/>
    </row>
    <row r="38" spans="1:5" ht="75" x14ac:dyDescent="0.25">
      <c r="A38" s="52" t="s">
        <v>317</v>
      </c>
      <c r="B38" s="100"/>
      <c r="C38" s="100"/>
      <c r="D38" s="97"/>
      <c r="E38" s="98"/>
    </row>
    <row r="39" spans="1:5" ht="30" x14ac:dyDescent="0.25">
      <c r="A39" s="52" t="str">
        <f>A26</f>
        <v>ВЛ с применением самонесущего изолированного провода СИП-4 4х25 мм2</v>
      </c>
      <c r="B39" s="100"/>
      <c r="C39" s="100"/>
      <c r="D39" s="84">
        <f>D26/2</f>
        <v>130920</v>
      </c>
      <c r="E39" s="83"/>
    </row>
    <row r="40" spans="1:5" ht="30" x14ac:dyDescent="0.25">
      <c r="A40" s="52" t="str">
        <f t="shared" ref="A40:A50" si="1">A27</f>
        <v>ВЛ с применением самонесущего изолированного провода СИП-4 4х35 мм2</v>
      </c>
      <c r="B40" s="100"/>
      <c r="C40" s="100"/>
      <c r="D40" s="84">
        <f t="shared" ref="D40:D50" si="2">D27/2</f>
        <v>137817</v>
      </c>
      <c r="E40" s="83"/>
    </row>
    <row r="41" spans="1:5" ht="30" x14ac:dyDescent="0.25">
      <c r="A41" s="52" t="str">
        <f t="shared" si="1"/>
        <v>ВЛ с применением самонесущего изолированного провода СИП-4 4х50 мм2</v>
      </c>
      <c r="B41" s="100"/>
      <c r="C41" s="100"/>
      <c r="D41" s="84">
        <f t="shared" si="2"/>
        <v>148252.5</v>
      </c>
      <c r="E41" s="83"/>
    </row>
    <row r="42" spans="1:5" ht="30" x14ac:dyDescent="0.25">
      <c r="A42" s="52" t="str">
        <f t="shared" si="1"/>
        <v>ВЛ с применением самонесущего изолированного провода СИП-4 4х70 мм2</v>
      </c>
      <c r="B42" s="100"/>
      <c r="C42" s="100"/>
      <c r="D42" s="84">
        <f t="shared" si="2"/>
        <v>161429</v>
      </c>
      <c r="E42" s="83"/>
    </row>
    <row r="43" spans="1:5" ht="30" x14ac:dyDescent="0.25">
      <c r="A43" s="52" t="str">
        <f t="shared" si="1"/>
        <v>ВЛ с применением самонесущего изолированного провода СИП-4 4х95 мм2</v>
      </c>
      <c r="B43" s="100"/>
      <c r="C43" s="100"/>
      <c r="D43" s="84">
        <f t="shared" si="2"/>
        <v>176176</v>
      </c>
      <c r="E43" s="83"/>
    </row>
    <row r="44" spans="1:5" ht="30" x14ac:dyDescent="0.25">
      <c r="A44" s="52" t="str">
        <f t="shared" si="1"/>
        <v>ВЛ с применением самонесущего изолированного провода СИП-4 4х120 мм2</v>
      </c>
      <c r="B44" s="100"/>
      <c r="C44" s="100"/>
      <c r="D44" s="84">
        <f t="shared" si="2"/>
        <v>192887</v>
      </c>
      <c r="E44" s="83"/>
    </row>
    <row r="45" spans="1:5" ht="30" x14ac:dyDescent="0.25">
      <c r="A45" s="52" t="str">
        <f>A32</f>
        <v>ВЛ с применением самонесущего изолированного провода СИП-4 4х25 мм2 при совместной подвеске на общих опорах</v>
      </c>
      <c r="B45" s="100"/>
      <c r="C45" s="100"/>
      <c r="D45" s="84">
        <f t="shared" si="2"/>
        <v>38645.5</v>
      </c>
      <c r="E45" s="83"/>
    </row>
    <row r="46" spans="1:5" ht="30" x14ac:dyDescent="0.25">
      <c r="A46" s="52" t="str">
        <f t="shared" si="1"/>
        <v>ВЛ с применением самонесущего изолированного провода СИП-4 4х35 мм2 при совместной подвеске на общих опорах</v>
      </c>
      <c r="B46" s="100"/>
      <c r="C46" s="100"/>
      <c r="D46" s="84">
        <f t="shared" si="2"/>
        <v>45325</v>
      </c>
      <c r="E46" s="83"/>
    </row>
    <row r="47" spans="1:5" ht="30" x14ac:dyDescent="0.25">
      <c r="A47" s="52" t="str">
        <f t="shared" si="1"/>
        <v>ВЛ с применением самонесущего изолированного провода СИП-4 4х50 мм2 при совместной подвеске на общих опорах</v>
      </c>
      <c r="B47" s="100"/>
      <c r="C47" s="100"/>
      <c r="D47" s="84">
        <f t="shared" si="2"/>
        <v>56350.5</v>
      </c>
      <c r="E47" s="83"/>
    </row>
    <row r="48" spans="1:5" ht="30" x14ac:dyDescent="0.25">
      <c r="A48" s="52" t="str">
        <f t="shared" si="1"/>
        <v>ВЛ с применением самонесущего изолированного провода СИП-4 4х70 мм2 при совместной подвеске на общих опорах</v>
      </c>
      <c r="B48" s="100"/>
      <c r="C48" s="100"/>
      <c r="D48" s="84">
        <f t="shared" si="2"/>
        <v>69566.5</v>
      </c>
      <c r="E48" s="83"/>
    </row>
    <row r="49" spans="1:5" ht="30" x14ac:dyDescent="0.25">
      <c r="A49" s="52" t="str">
        <f>A36</f>
        <v>ВЛ с применением самонесущего изолированного провода СИП-4 4х95 мм2 при совместной подвеске на общих опорах</v>
      </c>
      <c r="B49" s="100"/>
      <c r="C49" s="100"/>
      <c r="D49" s="84">
        <f t="shared" si="2"/>
        <v>84305.5</v>
      </c>
      <c r="E49" s="83"/>
    </row>
    <row r="50" spans="1:5" ht="30" x14ac:dyDescent="0.25">
      <c r="A50" s="52" t="str">
        <f t="shared" si="1"/>
        <v>ВЛ с применением самонесущего изолированного провода СИП-4 4х120 мм2  при совместной подвеске на общих опорах</v>
      </c>
      <c r="B50" s="100"/>
      <c r="C50" s="101"/>
      <c r="D50" s="84">
        <f t="shared" si="2"/>
        <v>101385.5</v>
      </c>
      <c r="E50" s="83"/>
    </row>
    <row r="51" spans="1:5" ht="45" x14ac:dyDescent="0.25">
      <c r="A51" s="34" t="s">
        <v>318</v>
      </c>
      <c r="B51" s="100"/>
      <c r="C51" s="99" t="s">
        <v>109</v>
      </c>
      <c r="D51" s="97"/>
      <c r="E51" s="98"/>
    </row>
    <row r="52" spans="1:5" x14ac:dyDescent="0.25">
      <c r="A52" s="34" t="s">
        <v>142</v>
      </c>
      <c r="B52" s="100"/>
      <c r="C52" s="100"/>
      <c r="D52" s="84">
        <v>240777</v>
      </c>
      <c r="E52" s="85"/>
    </row>
    <row r="53" spans="1:5" x14ac:dyDescent="0.25">
      <c r="A53" s="34" t="s">
        <v>143</v>
      </c>
      <c r="B53" s="100"/>
      <c r="C53" s="100"/>
      <c r="D53" s="84">
        <v>270517</v>
      </c>
      <c r="E53" s="85"/>
    </row>
    <row r="54" spans="1:5" x14ac:dyDescent="0.25">
      <c r="A54" s="34" t="s">
        <v>144</v>
      </c>
      <c r="B54" s="100"/>
      <c r="C54" s="100"/>
      <c r="D54" s="84">
        <v>285026</v>
      </c>
      <c r="E54" s="85"/>
    </row>
    <row r="55" spans="1:5" x14ac:dyDescent="0.25">
      <c r="A55" s="34" t="s">
        <v>145</v>
      </c>
      <c r="B55" s="100"/>
      <c r="C55" s="100"/>
      <c r="D55" s="84">
        <v>301688</v>
      </c>
      <c r="E55" s="85"/>
    </row>
    <row r="56" spans="1:5" x14ac:dyDescent="0.25">
      <c r="A56" s="34" t="s">
        <v>146</v>
      </c>
      <c r="B56" s="100"/>
      <c r="C56" s="100"/>
      <c r="D56" s="84">
        <v>273460</v>
      </c>
      <c r="E56" s="85"/>
    </row>
    <row r="57" spans="1:5" x14ac:dyDescent="0.25">
      <c r="A57" s="34" t="s">
        <v>147</v>
      </c>
      <c r="B57" s="100"/>
      <c r="C57" s="100"/>
      <c r="D57" s="84">
        <v>285754</v>
      </c>
      <c r="E57" s="85"/>
    </row>
    <row r="58" spans="1:5" x14ac:dyDescent="0.25">
      <c r="A58" s="34" t="s">
        <v>148</v>
      </c>
      <c r="B58" s="100"/>
      <c r="C58" s="100"/>
      <c r="D58" s="84">
        <v>325682</v>
      </c>
      <c r="E58" s="85"/>
    </row>
    <row r="59" spans="1:5" x14ac:dyDescent="0.25">
      <c r="A59" s="34" t="s">
        <v>149</v>
      </c>
      <c r="B59" s="100"/>
      <c r="C59" s="100"/>
      <c r="D59" s="84">
        <v>355462</v>
      </c>
      <c r="E59" s="85"/>
    </row>
    <row r="60" spans="1:5" x14ac:dyDescent="0.25">
      <c r="A60" s="34" t="s">
        <v>150</v>
      </c>
      <c r="B60" s="100"/>
      <c r="C60" s="100"/>
      <c r="D60" s="84">
        <v>467103</v>
      </c>
      <c r="E60" s="85"/>
    </row>
    <row r="61" spans="1:5" x14ac:dyDescent="0.25">
      <c r="A61" s="34" t="s">
        <v>151</v>
      </c>
      <c r="B61" s="100"/>
      <c r="C61" s="100"/>
      <c r="D61" s="84">
        <v>316190</v>
      </c>
      <c r="E61" s="85"/>
    </row>
    <row r="62" spans="1:5" x14ac:dyDescent="0.25">
      <c r="A62" s="34" t="s">
        <v>152</v>
      </c>
      <c r="B62" s="100"/>
      <c r="C62" s="100"/>
      <c r="D62" s="84">
        <v>349485</v>
      </c>
      <c r="E62" s="85"/>
    </row>
    <row r="63" spans="1:5" x14ac:dyDescent="0.25">
      <c r="A63" s="34" t="s">
        <v>153</v>
      </c>
      <c r="B63" s="100"/>
      <c r="C63" s="100"/>
      <c r="D63" s="84">
        <v>409935</v>
      </c>
      <c r="E63" s="85"/>
    </row>
    <row r="64" spans="1:5" x14ac:dyDescent="0.25">
      <c r="A64" s="34" t="s">
        <v>154</v>
      </c>
      <c r="B64" s="100"/>
      <c r="C64" s="100"/>
      <c r="D64" s="84">
        <v>763733</v>
      </c>
      <c r="E64" s="85"/>
    </row>
    <row r="65" spans="1:5" x14ac:dyDescent="0.25">
      <c r="A65" s="34" t="s">
        <v>155</v>
      </c>
      <c r="B65" s="100"/>
      <c r="C65" s="100"/>
      <c r="D65" s="84">
        <v>824837</v>
      </c>
      <c r="E65" s="85"/>
    </row>
    <row r="66" spans="1:5" x14ac:dyDescent="0.25">
      <c r="A66" s="34" t="s">
        <v>156</v>
      </c>
      <c r="B66" s="100"/>
      <c r="C66" s="100"/>
      <c r="D66" s="84">
        <v>923534</v>
      </c>
      <c r="E66" s="85"/>
    </row>
    <row r="67" spans="1:5" x14ac:dyDescent="0.25">
      <c r="A67" s="34" t="s">
        <v>157</v>
      </c>
      <c r="B67" s="100"/>
      <c r="C67" s="100"/>
      <c r="D67" s="84">
        <v>249753</v>
      </c>
      <c r="E67" s="85"/>
    </row>
    <row r="68" spans="1:5" x14ac:dyDescent="0.25">
      <c r="A68" s="34" t="s">
        <v>158</v>
      </c>
      <c r="B68" s="100"/>
      <c r="C68" s="100"/>
      <c r="D68" s="84">
        <v>316238</v>
      </c>
      <c r="E68" s="85"/>
    </row>
    <row r="69" spans="1:5" x14ac:dyDescent="0.25">
      <c r="A69" s="34" t="s">
        <v>159</v>
      </c>
      <c r="B69" s="100"/>
      <c r="C69" s="100"/>
      <c r="D69" s="84">
        <v>408981</v>
      </c>
      <c r="E69" s="85"/>
    </row>
    <row r="70" spans="1:5" x14ac:dyDescent="0.25">
      <c r="A70" s="34" t="s">
        <v>160</v>
      </c>
      <c r="B70" s="100"/>
      <c r="C70" s="100"/>
      <c r="D70" s="84">
        <v>2428941</v>
      </c>
      <c r="E70" s="85"/>
    </row>
    <row r="71" spans="1:5" ht="75.75" customHeight="1" x14ac:dyDescent="0.25">
      <c r="A71" s="52" t="s">
        <v>319</v>
      </c>
      <c r="B71" s="100"/>
      <c r="C71" s="100"/>
      <c r="D71" s="97"/>
      <c r="E71" s="98"/>
    </row>
    <row r="72" spans="1:5" x14ac:dyDescent="0.25">
      <c r="A72" s="34" t="s">
        <v>142</v>
      </c>
      <c r="B72" s="100"/>
      <c r="C72" s="100"/>
      <c r="D72" s="84">
        <f>D52/2</f>
        <v>120388.5</v>
      </c>
      <c r="E72" s="85"/>
    </row>
    <row r="73" spans="1:5" x14ac:dyDescent="0.25">
      <c r="A73" s="34" t="s">
        <v>143</v>
      </c>
      <c r="B73" s="100"/>
      <c r="C73" s="100"/>
      <c r="D73" s="84">
        <f t="shared" ref="D73:D90" si="3">D53/2</f>
        <v>135258.5</v>
      </c>
      <c r="E73" s="85"/>
    </row>
    <row r="74" spans="1:5" x14ac:dyDescent="0.25">
      <c r="A74" s="34" t="s">
        <v>144</v>
      </c>
      <c r="B74" s="100"/>
      <c r="C74" s="100"/>
      <c r="D74" s="84">
        <f t="shared" si="3"/>
        <v>142513</v>
      </c>
      <c r="E74" s="85"/>
    </row>
    <row r="75" spans="1:5" x14ac:dyDescent="0.25">
      <c r="A75" s="34" t="s">
        <v>145</v>
      </c>
      <c r="B75" s="100"/>
      <c r="C75" s="100"/>
      <c r="D75" s="84">
        <f t="shared" si="3"/>
        <v>150844</v>
      </c>
      <c r="E75" s="85"/>
    </row>
    <row r="76" spans="1:5" x14ac:dyDescent="0.25">
      <c r="A76" s="34" t="s">
        <v>146</v>
      </c>
      <c r="B76" s="100"/>
      <c r="C76" s="100"/>
      <c r="D76" s="84">
        <f t="shared" si="3"/>
        <v>136730</v>
      </c>
      <c r="E76" s="85"/>
    </row>
    <row r="77" spans="1:5" x14ac:dyDescent="0.25">
      <c r="A77" s="34" t="s">
        <v>147</v>
      </c>
      <c r="B77" s="100"/>
      <c r="C77" s="100"/>
      <c r="D77" s="84">
        <f t="shared" si="3"/>
        <v>142877</v>
      </c>
      <c r="E77" s="85"/>
    </row>
    <row r="78" spans="1:5" x14ac:dyDescent="0.25">
      <c r="A78" s="34" t="s">
        <v>148</v>
      </c>
      <c r="B78" s="100"/>
      <c r="C78" s="100"/>
      <c r="D78" s="84">
        <f t="shared" si="3"/>
        <v>162841</v>
      </c>
      <c r="E78" s="85"/>
    </row>
    <row r="79" spans="1:5" x14ac:dyDescent="0.25">
      <c r="A79" s="34" t="s">
        <v>149</v>
      </c>
      <c r="B79" s="100"/>
      <c r="C79" s="100"/>
      <c r="D79" s="84">
        <f t="shared" si="3"/>
        <v>177731</v>
      </c>
      <c r="E79" s="85"/>
    </row>
    <row r="80" spans="1:5" x14ac:dyDescent="0.25">
      <c r="A80" s="34" t="s">
        <v>150</v>
      </c>
      <c r="B80" s="100"/>
      <c r="C80" s="100"/>
      <c r="D80" s="84">
        <f t="shared" si="3"/>
        <v>233551.5</v>
      </c>
      <c r="E80" s="85"/>
    </row>
    <row r="81" spans="1:5" x14ac:dyDescent="0.25">
      <c r="A81" s="34" t="s">
        <v>151</v>
      </c>
      <c r="B81" s="100"/>
      <c r="C81" s="100"/>
      <c r="D81" s="84">
        <f t="shared" si="3"/>
        <v>158095</v>
      </c>
      <c r="E81" s="85"/>
    </row>
    <row r="82" spans="1:5" x14ac:dyDescent="0.25">
      <c r="A82" s="34" t="s">
        <v>152</v>
      </c>
      <c r="B82" s="100"/>
      <c r="C82" s="100"/>
      <c r="D82" s="84">
        <f t="shared" si="3"/>
        <v>174742.5</v>
      </c>
      <c r="E82" s="85"/>
    </row>
    <row r="83" spans="1:5" x14ac:dyDescent="0.25">
      <c r="A83" s="34" t="s">
        <v>153</v>
      </c>
      <c r="B83" s="100"/>
      <c r="C83" s="100"/>
      <c r="D83" s="84">
        <f t="shared" si="3"/>
        <v>204967.5</v>
      </c>
      <c r="E83" s="85"/>
    </row>
    <row r="84" spans="1:5" x14ac:dyDescent="0.25">
      <c r="A84" s="34" t="s">
        <v>154</v>
      </c>
      <c r="B84" s="100"/>
      <c r="C84" s="100"/>
      <c r="D84" s="84">
        <f t="shared" si="3"/>
        <v>381866.5</v>
      </c>
      <c r="E84" s="85"/>
    </row>
    <row r="85" spans="1:5" x14ac:dyDescent="0.25">
      <c r="A85" s="34" t="s">
        <v>155</v>
      </c>
      <c r="B85" s="100"/>
      <c r="C85" s="100"/>
      <c r="D85" s="84">
        <f t="shared" si="3"/>
        <v>412418.5</v>
      </c>
      <c r="E85" s="85"/>
    </row>
    <row r="86" spans="1:5" x14ac:dyDescent="0.25">
      <c r="A86" s="34" t="s">
        <v>156</v>
      </c>
      <c r="B86" s="100"/>
      <c r="C86" s="100"/>
      <c r="D86" s="84">
        <f t="shared" si="3"/>
        <v>461767</v>
      </c>
      <c r="E86" s="85"/>
    </row>
    <row r="87" spans="1:5" x14ac:dyDescent="0.25">
      <c r="A87" s="34" t="s">
        <v>157</v>
      </c>
      <c r="B87" s="100"/>
      <c r="C87" s="100"/>
      <c r="D87" s="84">
        <f t="shared" si="3"/>
        <v>124876.5</v>
      </c>
      <c r="E87" s="85"/>
    </row>
    <row r="88" spans="1:5" x14ac:dyDescent="0.25">
      <c r="A88" s="34" t="s">
        <v>158</v>
      </c>
      <c r="B88" s="100"/>
      <c r="C88" s="100"/>
      <c r="D88" s="84">
        <f t="shared" si="3"/>
        <v>158119</v>
      </c>
      <c r="E88" s="85"/>
    </row>
    <row r="89" spans="1:5" x14ac:dyDescent="0.25">
      <c r="A89" s="34" t="s">
        <v>159</v>
      </c>
      <c r="B89" s="100"/>
      <c r="C89" s="100"/>
      <c r="D89" s="84">
        <f t="shared" si="3"/>
        <v>204490.5</v>
      </c>
      <c r="E89" s="85"/>
    </row>
    <row r="90" spans="1:5" x14ac:dyDescent="0.25">
      <c r="A90" s="34" t="s">
        <v>160</v>
      </c>
      <c r="B90" s="101"/>
      <c r="C90" s="101"/>
      <c r="D90" s="84">
        <f t="shared" si="3"/>
        <v>1214470.5</v>
      </c>
      <c r="E90" s="85"/>
    </row>
    <row r="91" spans="1:5" ht="60" x14ac:dyDescent="0.25">
      <c r="A91" s="34" t="s">
        <v>108</v>
      </c>
      <c r="B91" s="121" t="s">
        <v>110</v>
      </c>
      <c r="C91" s="99" t="s">
        <v>101</v>
      </c>
      <c r="D91" s="84">
        <f>D93+D94+D95+D96</f>
        <v>3155.0804201867959</v>
      </c>
      <c r="E91" s="37">
        <f>E93+E94+E95+E96</f>
        <v>2253.3933446618121</v>
      </c>
    </row>
    <row r="92" spans="1:5" x14ac:dyDescent="0.25">
      <c r="A92" s="34" t="s">
        <v>103</v>
      </c>
      <c r="B92" s="122"/>
      <c r="C92" s="100"/>
      <c r="D92" s="84"/>
      <c r="E92" s="37"/>
    </row>
    <row r="93" spans="1:5" ht="30" x14ac:dyDescent="0.25">
      <c r="A93" s="33" t="s">
        <v>104</v>
      </c>
      <c r="B93" s="122"/>
      <c r="C93" s="100"/>
      <c r="D93" s="84">
        <v>848.8648665164269</v>
      </c>
      <c r="E93" s="37">
        <f>D93</f>
        <v>848.8648665164269</v>
      </c>
    </row>
    <row r="94" spans="1:5" x14ac:dyDescent="0.25">
      <c r="A94" s="33" t="s">
        <v>105</v>
      </c>
      <c r="B94" s="122"/>
      <c r="C94" s="100"/>
      <c r="D94" s="84">
        <v>523.48114204262379</v>
      </c>
      <c r="E94" s="37">
        <f t="shared" ref="E94" si="4">D94</f>
        <v>523.48114204262379</v>
      </c>
    </row>
    <row r="95" spans="1:5" ht="45" x14ac:dyDescent="0.25">
      <c r="A95" s="33" t="s">
        <v>106</v>
      </c>
      <c r="B95" s="122"/>
      <c r="C95" s="100"/>
      <c r="D95" s="84">
        <v>901.68707552498381</v>
      </c>
      <c r="E95" s="37"/>
    </row>
    <row r="96" spans="1:5" ht="52.5" customHeight="1" x14ac:dyDescent="0.25">
      <c r="A96" s="33" t="s">
        <v>107</v>
      </c>
      <c r="B96" s="122"/>
      <c r="C96" s="101"/>
      <c r="D96" s="84">
        <v>881.04733610276151</v>
      </c>
      <c r="E96" s="37">
        <f t="shared" ref="E96" si="5">D96</f>
        <v>881.04733610276151</v>
      </c>
    </row>
    <row r="97" spans="1:5" ht="45" x14ac:dyDescent="0.25">
      <c r="A97" s="34" t="s">
        <v>316</v>
      </c>
      <c r="B97" s="122"/>
      <c r="C97" s="99" t="s">
        <v>109</v>
      </c>
      <c r="D97" s="97"/>
      <c r="E97" s="98"/>
    </row>
    <row r="98" spans="1:5" x14ac:dyDescent="0.25">
      <c r="A98" s="34" t="s">
        <v>161</v>
      </c>
      <c r="B98" s="122"/>
      <c r="C98" s="100"/>
      <c r="D98" s="84">
        <v>257132</v>
      </c>
      <c r="E98" s="85"/>
    </row>
    <row r="99" spans="1:5" x14ac:dyDescent="0.25">
      <c r="A99" s="34" t="s">
        <v>162</v>
      </c>
      <c r="B99" s="122"/>
      <c r="C99" s="100"/>
      <c r="D99" s="84">
        <v>272386</v>
      </c>
      <c r="E99" s="85"/>
    </row>
    <row r="100" spans="1:5" x14ac:dyDescent="0.25">
      <c r="A100" s="34" t="s">
        <v>163</v>
      </c>
      <c r="B100" s="122"/>
      <c r="C100" s="100"/>
      <c r="D100" s="84">
        <v>286007</v>
      </c>
      <c r="E100" s="85"/>
    </row>
    <row r="101" spans="1:5" x14ac:dyDescent="0.25">
      <c r="A101" s="34" t="s">
        <v>164</v>
      </c>
      <c r="B101" s="122"/>
      <c r="C101" s="100"/>
      <c r="D101" s="84">
        <v>314552</v>
      </c>
      <c r="E101" s="85"/>
    </row>
    <row r="102" spans="1:5" x14ac:dyDescent="0.25">
      <c r="A102" s="34" t="s">
        <v>165</v>
      </c>
      <c r="B102" s="122"/>
      <c r="C102" s="100"/>
      <c r="D102" s="84">
        <v>346622</v>
      </c>
      <c r="E102" s="85"/>
    </row>
    <row r="103" spans="1:5" x14ac:dyDescent="0.25">
      <c r="A103" s="34" t="s">
        <v>166</v>
      </c>
      <c r="B103" s="122"/>
      <c r="C103" s="100"/>
      <c r="D103" s="84">
        <v>416981</v>
      </c>
      <c r="E103" s="85"/>
    </row>
    <row r="104" spans="1:5" x14ac:dyDescent="0.25">
      <c r="A104" s="34" t="s">
        <v>167</v>
      </c>
      <c r="B104" s="122"/>
      <c r="C104" s="100"/>
      <c r="D104" s="84">
        <v>302480</v>
      </c>
      <c r="E104" s="85"/>
    </row>
    <row r="105" spans="1:5" x14ac:dyDescent="0.25">
      <c r="A105" s="34" t="s">
        <v>168</v>
      </c>
      <c r="B105" s="122"/>
      <c r="C105" s="100"/>
      <c r="D105" s="84">
        <v>334123</v>
      </c>
      <c r="E105" s="85"/>
    </row>
    <row r="106" spans="1:5" x14ac:dyDescent="0.25">
      <c r="A106" s="34" t="s">
        <v>169</v>
      </c>
      <c r="B106" s="122"/>
      <c r="C106" s="100"/>
      <c r="D106" s="84">
        <v>347983</v>
      </c>
      <c r="E106" s="85"/>
    </row>
    <row r="107" spans="1:5" x14ac:dyDescent="0.25">
      <c r="A107" s="34" t="s">
        <v>170</v>
      </c>
      <c r="B107" s="122"/>
      <c r="C107" s="100"/>
      <c r="D107" s="84">
        <v>378071</v>
      </c>
      <c r="E107" s="85"/>
    </row>
    <row r="108" spans="1:5" x14ac:dyDescent="0.25">
      <c r="A108" s="34" t="s">
        <v>171</v>
      </c>
      <c r="B108" s="122"/>
      <c r="C108" s="100"/>
      <c r="D108" s="84">
        <v>517281</v>
      </c>
      <c r="E108" s="85"/>
    </row>
    <row r="109" spans="1:5" x14ac:dyDescent="0.25">
      <c r="A109" s="34" t="s">
        <v>172</v>
      </c>
      <c r="B109" s="122"/>
      <c r="C109" s="100"/>
      <c r="D109" s="84">
        <v>415673</v>
      </c>
      <c r="E109" s="85"/>
    </row>
    <row r="110" spans="1:5" x14ac:dyDescent="0.25">
      <c r="A110" s="34" t="s">
        <v>173</v>
      </c>
      <c r="B110" s="122"/>
      <c r="C110" s="100"/>
      <c r="D110" s="84">
        <v>595221</v>
      </c>
      <c r="E110" s="85"/>
    </row>
    <row r="111" spans="1:5" x14ac:dyDescent="0.25">
      <c r="A111" s="34" t="s">
        <v>174</v>
      </c>
      <c r="B111" s="122"/>
      <c r="C111" s="100"/>
      <c r="D111" s="84">
        <v>445642</v>
      </c>
      <c r="E111" s="85"/>
    </row>
    <row r="112" spans="1:5" x14ac:dyDescent="0.25">
      <c r="A112" s="34" t="s">
        <v>175</v>
      </c>
      <c r="B112" s="122"/>
      <c r="C112" s="100"/>
      <c r="D112" s="84">
        <v>655125</v>
      </c>
      <c r="E112" s="85"/>
    </row>
    <row r="113" spans="1:5" ht="76.5" customHeight="1" x14ac:dyDescent="0.25">
      <c r="A113" s="52" t="s">
        <v>317</v>
      </c>
      <c r="B113" s="122"/>
      <c r="C113" s="100"/>
      <c r="D113" s="97"/>
      <c r="E113" s="98"/>
    </row>
    <row r="114" spans="1:5" x14ac:dyDescent="0.25">
      <c r="A114" s="34" t="s">
        <v>161</v>
      </c>
      <c r="B114" s="122"/>
      <c r="C114" s="100"/>
      <c r="D114" s="84">
        <f>D98/2</f>
        <v>128566</v>
      </c>
      <c r="E114" s="85"/>
    </row>
    <row r="115" spans="1:5" x14ac:dyDescent="0.25">
      <c r="A115" s="34" t="s">
        <v>162</v>
      </c>
      <c r="B115" s="122"/>
      <c r="C115" s="100"/>
      <c r="D115" s="84">
        <f t="shared" ref="D115:D127" si="6">D99/2</f>
        <v>136193</v>
      </c>
      <c r="E115" s="85"/>
    </row>
    <row r="116" spans="1:5" x14ac:dyDescent="0.25">
      <c r="A116" s="34" t="s">
        <v>163</v>
      </c>
      <c r="B116" s="122"/>
      <c r="C116" s="100"/>
      <c r="D116" s="84">
        <f t="shared" si="6"/>
        <v>143003.5</v>
      </c>
      <c r="E116" s="85"/>
    </row>
    <row r="117" spans="1:5" x14ac:dyDescent="0.25">
      <c r="A117" s="34" t="s">
        <v>164</v>
      </c>
      <c r="B117" s="122"/>
      <c r="C117" s="100"/>
      <c r="D117" s="84">
        <f t="shared" si="6"/>
        <v>157276</v>
      </c>
      <c r="E117" s="85"/>
    </row>
    <row r="118" spans="1:5" x14ac:dyDescent="0.25">
      <c r="A118" s="34" t="s">
        <v>165</v>
      </c>
      <c r="B118" s="122"/>
      <c r="C118" s="100"/>
      <c r="D118" s="84">
        <f t="shared" si="6"/>
        <v>173311</v>
      </c>
      <c r="E118" s="85"/>
    </row>
    <row r="119" spans="1:5" x14ac:dyDescent="0.25">
      <c r="A119" s="34" t="s">
        <v>166</v>
      </c>
      <c r="B119" s="122"/>
      <c r="C119" s="100"/>
      <c r="D119" s="84">
        <f t="shared" si="6"/>
        <v>208490.5</v>
      </c>
      <c r="E119" s="85"/>
    </row>
    <row r="120" spans="1:5" x14ac:dyDescent="0.25">
      <c r="A120" s="34" t="s">
        <v>167</v>
      </c>
      <c r="B120" s="122"/>
      <c r="C120" s="100"/>
      <c r="D120" s="84">
        <f t="shared" si="6"/>
        <v>151240</v>
      </c>
      <c r="E120" s="85"/>
    </row>
    <row r="121" spans="1:5" x14ac:dyDescent="0.25">
      <c r="A121" s="34" t="s">
        <v>168</v>
      </c>
      <c r="B121" s="122"/>
      <c r="C121" s="100"/>
      <c r="D121" s="84">
        <f t="shared" si="6"/>
        <v>167061.5</v>
      </c>
      <c r="E121" s="85"/>
    </row>
    <row r="122" spans="1:5" x14ac:dyDescent="0.25">
      <c r="A122" s="34" t="s">
        <v>169</v>
      </c>
      <c r="B122" s="122"/>
      <c r="C122" s="100"/>
      <c r="D122" s="84">
        <f t="shared" si="6"/>
        <v>173991.5</v>
      </c>
      <c r="E122" s="85"/>
    </row>
    <row r="123" spans="1:5" x14ac:dyDescent="0.25">
      <c r="A123" s="34" t="s">
        <v>170</v>
      </c>
      <c r="B123" s="122"/>
      <c r="C123" s="100"/>
      <c r="D123" s="84">
        <f t="shared" si="6"/>
        <v>189035.5</v>
      </c>
      <c r="E123" s="85"/>
    </row>
    <row r="124" spans="1:5" x14ac:dyDescent="0.25">
      <c r="A124" s="34" t="s">
        <v>171</v>
      </c>
      <c r="B124" s="122"/>
      <c r="C124" s="100"/>
      <c r="D124" s="84">
        <f t="shared" si="6"/>
        <v>258640.5</v>
      </c>
      <c r="E124" s="85"/>
    </row>
    <row r="125" spans="1:5" x14ac:dyDescent="0.25">
      <c r="A125" s="34" t="s">
        <v>172</v>
      </c>
      <c r="B125" s="122"/>
      <c r="C125" s="100"/>
      <c r="D125" s="84">
        <f t="shared" si="6"/>
        <v>207836.5</v>
      </c>
      <c r="E125" s="85"/>
    </row>
    <row r="126" spans="1:5" x14ac:dyDescent="0.25">
      <c r="A126" s="34" t="s">
        <v>173</v>
      </c>
      <c r="B126" s="122"/>
      <c r="C126" s="100"/>
      <c r="D126" s="84">
        <f t="shared" si="6"/>
        <v>297610.5</v>
      </c>
      <c r="E126" s="85"/>
    </row>
    <row r="127" spans="1:5" x14ac:dyDescent="0.25">
      <c r="A127" s="34" t="s">
        <v>174</v>
      </c>
      <c r="B127" s="122"/>
      <c r="C127" s="100"/>
      <c r="D127" s="84">
        <f t="shared" si="6"/>
        <v>222821</v>
      </c>
      <c r="E127" s="85"/>
    </row>
    <row r="128" spans="1:5" x14ac:dyDescent="0.25">
      <c r="A128" s="34" t="s">
        <v>175</v>
      </c>
      <c r="B128" s="122"/>
      <c r="C128" s="101"/>
      <c r="D128" s="84">
        <f>D112/2</f>
        <v>327562.5</v>
      </c>
      <c r="E128" s="85"/>
    </row>
    <row r="129" spans="1:5" ht="45" x14ac:dyDescent="0.25">
      <c r="A129" s="34" t="s">
        <v>318</v>
      </c>
      <c r="B129" s="122"/>
      <c r="C129" s="99" t="s">
        <v>109</v>
      </c>
      <c r="D129" s="97"/>
      <c r="E129" s="98"/>
    </row>
    <row r="130" spans="1:5" x14ac:dyDescent="0.25">
      <c r="A130" s="34" t="s">
        <v>176</v>
      </c>
      <c r="B130" s="122"/>
      <c r="C130" s="100"/>
      <c r="D130" s="84">
        <v>497613.08</v>
      </c>
      <c r="E130" s="85"/>
    </row>
    <row r="131" spans="1:5" x14ac:dyDescent="0.25">
      <c r="A131" s="34" t="s">
        <v>177</v>
      </c>
      <c r="B131" s="122"/>
      <c r="C131" s="100"/>
      <c r="D131" s="84">
        <v>742559</v>
      </c>
      <c r="E131" s="85"/>
    </row>
    <row r="132" spans="1:5" x14ac:dyDescent="0.25">
      <c r="A132" s="34" t="s">
        <v>178</v>
      </c>
      <c r="B132" s="122"/>
      <c r="C132" s="100"/>
      <c r="D132" s="84">
        <v>843283</v>
      </c>
      <c r="E132" s="85"/>
    </row>
    <row r="133" spans="1:5" x14ac:dyDescent="0.25">
      <c r="A133" s="34" t="s">
        <v>179</v>
      </c>
      <c r="B133" s="122"/>
      <c r="C133" s="100"/>
      <c r="D133" s="84">
        <v>692446</v>
      </c>
      <c r="E133" s="85"/>
    </row>
    <row r="134" spans="1:5" x14ac:dyDescent="0.25">
      <c r="A134" s="34" t="s">
        <v>180</v>
      </c>
      <c r="B134" s="122"/>
      <c r="C134" s="100"/>
      <c r="D134" s="84">
        <v>913402</v>
      </c>
      <c r="E134" s="85"/>
    </row>
    <row r="135" spans="1:5" x14ac:dyDescent="0.25">
      <c r="A135" s="34" t="s">
        <v>181</v>
      </c>
      <c r="B135" s="122"/>
      <c r="C135" s="100"/>
      <c r="D135" s="84">
        <v>831832</v>
      </c>
      <c r="E135" s="85"/>
    </row>
    <row r="136" spans="1:5" x14ac:dyDescent="0.25">
      <c r="A136" s="34" t="s">
        <v>182</v>
      </c>
      <c r="B136" s="122"/>
      <c r="C136" s="100"/>
      <c r="D136" s="84">
        <v>1013720</v>
      </c>
      <c r="E136" s="85"/>
    </row>
    <row r="137" spans="1:5" x14ac:dyDescent="0.25">
      <c r="A137" s="34" t="s">
        <v>183</v>
      </c>
      <c r="B137" s="122"/>
      <c r="C137" s="100"/>
      <c r="D137" s="84">
        <v>872373</v>
      </c>
      <c r="E137" s="85"/>
    </row>
    <row r="138" spans="1:5" x14ac:dyDescent="0.25">
      <c r="A138" s="34" t="s">
        <v>184</v>
      </c>
      <c r="B138" s="122"/>
      <c r="C138" s="100"/>
      <c r="D138" s="84">
        <v>1011544</v>
      </c>
      <c r="E138" s="85"/>
    </row>
    <row r="139" spans="1:5" x14ac:dyDescent="0.25">
      <c r="A139" s="34" t="s">
        <v>185</v>
      </c>
      <c r="B139" s="122"/>
      <c r="C139" s="100"/>
      <c r="D139" s="84">
        <v>1078456</v>
      </c>
      <c r="E139" s="85"/>
    </row>
    <row r="140" spans="1:5" x14ac:dyDescent="0.25">
      <c r="A140" s="34" t="s">
        <v>186</v>
      </c>
      <c r="B140" s="122"/>
      <c r="C140" s="100"/>
      <c r="D140" s="84">
        <v>1044563</v>
      </c>
      <c r="E140" s="85"/>
    </row>
    <row r="141" spans="1:5" x14ac:dyDescent="0.25">
      <c r="A141" s="34" t="s">
        <v>187</v>
      </c>
      <c r="B141" s="122"/>
      <c r="C141" s="100"/>
      <c r="D141" s="84">
        <v>1080172</v>
      </c>
      <c r="E141" s="85"/>
    </row>
    <row r="142" spans="1:5" x14ac:dyDescent="0.25">
      <c r="A142" s="34" t="s">
        <v>188</v>
      </c>
      <c r="B142" s="122"/>
      <c r="C142" s="100"/>
      <c r="D142" s="84">
        <v>1085843</v>
      </c>
      <c r="E142" s="85"/>
    </row>
    <row r="143" spans="1:5" x14ac:dyDescent="0.25">
      <c r="A143" s="34" t="s">
        <v>189</v>
      </c>
      <c r="B143" s="122"/>
      <c r="C143" s="100"/>
      <c r="D143" s="84">
        <v>1166463</v>
      </c>
      <c r="E143" s="85"/>
    </row>
    <row r="144" spans="1:5" x14ac:dyDescent="0.25">
      <c r="A144" s="34" t="s">
        <v>190</v>
      </c>
      <c r="B144" s="122"/>
      <c r="C144" s="100"/>
      <c r="D144" s="84">
        <v>1128599</v>
      </c>
      <c r="E144" s="85"/>
    </row>
    <row r="145" spans="1:5" x14ac:dyDescent="0.25">
      <c r="A145" s="34" t="s">
        <v>191</v>
      </c>
      <c r="B145" s="122"/>
      <c r="C145" s="100"/>
      <c r="D145" s="84">
        <v>1308573</v>
      </c>
      <c r="E145" s="85"/>
    </row>
    <row r="146" spans="1:5" x14ac:dyDescent="0.25">
      <c r="A146" s="34" t="s">
        <v>192</v>
      </c>
      <c r="B146" s="122"/>
      <c r="C146" s="100"/>
      <c r="D146" s="84">
        <v>1212472</v>
      </c>
      <c r="E146" s="85"/>
    </row>
    <row r="147" spans="1:5" x14ac:dyDescent="0.25">
      <c r="A147" s="34" t="s">
        <v>193</v>
      </c>
      <c r="B147" s="122"/>
      <c r="C147" s="100"/>
      <c r="D147" s="84">
        <v>1449020</v>
      </c>
      <c r="E147" s="85"/>
    </row>
    <row r="148" spans="1:5" x14ac:dyDescent="0.25">
      <c r="A148" s="34" t="s">
        <v>194</v>
      </c>
      <c r="B148" s="122"/>
      <c r="C148" s="100"/>
      <c r="D148" s="84">
        <v>841114</v>
      </c>
      <c r="E148" s="85"/>
    </row>
    <row r="149" spans="1:5" x14ac:dyDescent="0.25">
      <c r="A149" s="34" t="s">
        <v>195</v>
      </c>
      <c r="B149" s="122"/>
      <c r="C149" s="100"/>
      <c r="D149" s="84">
        <v>1583323</v>
      </c>
      <c r="E149" s="85"/>
    </row>
    <row r="150" spans="1:5" x14ac:dyDescent="0.25">
      <c r="A150" s="34" t="s">
        <v>196</v>
      </c>
      <c r="B150" s="122"/>
      <c r="C150" s="100"/>
      <c r="D150" s="84">
        <v>925170</v>
      </c>
      <c r="E150" s="85"/>
    </row>
    <row r="151" spans="1:5" x14ac:dyDescent="0.25">
      <c r="A151" s="34" t="s">
        <v>197</v>
      </c>
      <c r="B151" s="122"/>
      <c r="C151" s="100"/>
      <c r="D151" s="84">
        <v>1751431</v>
      </c>
      <c r="E151" s="85"/>
    </row>
    <row r="152" spans="1:5" x14ac:dyDescent="0.25">
      <c r="A152" s="34" t="s">
        <v>198</v>
      </c>
      <c r="B152" s="122"/>
      <c r="C152" s="100"/>
      <c r="D152" s="84">
        <v>1072706</v>
      </c>
      <c r="E152" s="85"/>
    </row>
    <row r="153" spans="1:5" x14ac:dyDescent="0.25">
      <c r="A153" s="34" t="s">
        <v>199</v>
      </c>
      <c r="B153" s="122"/>
      <c r="C153" s="100"/>
      <c r="D153" s="84">
        <v>1225166</v>
      </c>
      <c r="E153" s="85"/>
    </row>
    <row r="154" spans="1:5" x14ac:dyDescent="0.25">
      <c r="A154" s="34" t="s">
        <v>200</v>
      </c>
      <c r="B154" s="122"/>
      <c r="C154" s="100"/>
      <c r="D154" s="84">
        <v>1294464</v>
      </c>
      <c r="E154" s="85"/>
    </row>
    <row r="155" spans="1:5" x14ac:dyDescent="0.25">
      <c r="A155" s="34" t="s">
        <v>201</v>
      </c>
      <c r="B155" s="122"/>
      <c r="C155" s="100"/>
      <c r="D155" s="84">
        <v>1465056</v>
      </c>
      <c r="E155" s="85"/>
    </row>
    <row r="156" spans="1:5" x14ac:dyDescent="0.25">
      <c r="A156" s="34" t="s">
        <v>202</v>
      </c>
      <c r="B156" s="122"/>
      <c r="C156" s="100"/>
      <c r="D156" s="84">
        <v>1611381</v>
      </c>
      <c r="E156" s="85"/>
    </row>
    <row r="157" spans="1:5" x14ac:dyDescent="0.25">
      <c r="A157" s="34" t="s">
        <v>203</v>
      </c>
      <c r="B157" s="122"/>
      <c r="C157" s="100"/>
      <c r="D157" s="84">
        <v>1890134</v>
      </c>
      <c r="E157" s="85"/>
    </row>
    <row r="158" spans="1:5" x14ac:dyDescent="0.25">
      <c r="A158" s="34" t="s">
        <v>204</v>
      </c>
      <c r="B158" s="122"/>
      <c r="C158" s="100"/>
      <c r="D158" s="84">
        <v>2122006</v>
      </c>
      <c r="E158" s="85"/>
    </row>
    <row r="159" spans="1:5" x14ac:dyDescent="0.25">
      <c r="A159" s="34" t="s">
        <v>205</v>
      </c>
      <c r="B159" s="122"/>
      <c r="C159" s="100"/>
      <c r="D159" s="84">
        <v>2652236</v>
      </c>
      <c r="E159" s="85"/>
    </row>
    <row r="160" spans="1:5" x14ac:dyDescent="0.25">
      <c r="A160" s="34" t="s">
        <v>206</v>
      </c>
      <c r="B160" s="122"/>
      <c r="C160" s="100"/>
      <c r="D160" s="84">
        <v>2491467</v>
      </c>
      <c r="E160" s="85"/>
    </row>
    <row r="161" spans="1:5" ht="75" x14ac:dyDescent="0.25">
      <c r="A161" s="52" t="s">
        <v>319</v>
      </c>
      <c r="B161" s="122"/>
      <c r="C161" s="100"/>
      <c r="D161" s="97"/>
      <c r="E161" s="98"/>
    </row>
    <row r="162" spans="1:5" x14ac:dyDescent="0.25">
      <c r="A162" s="34" t="s">
        <v>176</v>
      </c>
      <c r="B162" s="122"/>
      <c r="C162" s="100"/>
      <c r="D162" s="84">
        <f>D130/2</f>
        <v>248806.54</v>
      </c>
      <c r="E162" s="85"/>
    </row>
    <row r="163" spans="1:5" x14ac:dyDescent="0.25">
      <c r="A163" s="34" t="s">
        <v>177</v>
      </c>
      <c r="B163" s="122"/>
      <c r="C163" s="100"/>
      <c r="D163" s="84">
        <f t="shared" ref="D163:D192" si="7">D131/2</f>
        <v>371279.5</v>
      </c>
      <c r="E163" s="85"/>
    </row>
    <row r="164" spans="1:5" x14ac:dyDescent="0.25">
      <c r="A164" s="34" t="s">
        <v>178</v>
      </c>
      <c r="B164" s="122"/>
      <c r="C164" s="100"/>
      <c r="D164" s="84">
        <f t="shared" si="7"/>
        <v>421641.5</v>
      </c>
      <c r="E164" s="85"/>
    </row>
    <row r="165" spans="1:5" x14ac:dyDescent="0.25">
      <c r="A165" s="34" t="s">
        <v>179</v>
      </c>
      <c r="B165" s="122"/>
      <c r="C165" s="100"/>
      <c r="D165" s="84">
        <f t="shared" si="7"/>
        <v>346223</v>
      </c>
      <c r="E165" s="85"/>
    </row>
    <row r="166" spans="1:5" x14ac:dyDescent="0.25">
      <c r="A166" s="34" t="s">
        <v>180</v>
      </c>
      <c r="B166" s="122"/>
      <c r="C166" s="100"/>
      <c r="D166" s="84">
        <f t="shared" si="7"/>
        <v>456701</v>
      </c>
      <c r="E166" s="85"/>
    </row>
    <row r="167" spans="1:5" x14ac:dyDescent="0.25">
      <c r="A167" s="34" t="s">
        <v>181</v>
      </c>
      <c r="B167" s="122"/>
      <c r="C167" s="100"/>
      <c r="D167" s="84">
        <f t="shared" si="7"/>
        <v>415916</v>
      </c>
      <c r="E167" s="85"/>
    </row>
    <row r="168" spans="1:5" x14ac:dyDescent="0.25">
      <c r="A168" s="34" t="s">
        <v>182</v>
      </c>
      <c r="B168" s="122"/>
      <c r="C168" s="100"/>
      <c r="D168" s="84">
        <f t="shared" si="7"/>
        <v>506860</v>
      </c>
      <c r="E168" s="85"/>
    </row>
    <row r="169" spans="1:5" x14ac:dyDescent="0.25">
      <c r="A169" s="34" t="s">
        <v>183</v>
      </c>
      <c r="B169" s="122"/>
      <c r="C169" s="100"/>
      <c r="D169" s="84">
        <f t="shared" si="7"/>
        <v>436186.5</v>
      </c>
      <c r="E169" s="85"/>
    </row>
    <row r="170" spans="1:5" x14ac:dyDescent="0.25">
      <c r="A170" s="34" t="s">
        <v>184</v>
      </c>
      <c r="B170" s="122"/>
      <c r="C170" s="100"/>
      <c r="D170" s="84">
        <f t="shared" si="7"/>
        <v>505772</v>
      </c>
      <c r="E170" s="85"/>
    </row>
    <row r="171" spans="1:5" x14ac:dyDescent="0.25">
      <c r="A171" s="34" t="s">
        <v>185</v>
      </c>
      <c r="B171" s="122"/>
      <c r="C171" s="100"/>
      <c r="D171" s="84">
        <f t="shared" si="7"/>
        <v>539228</v>
      </c>
      <c r="E171" s="85"/>
    </row>
    <row r="172" spans="1:5" x14ac:dyDescent="0.25">
      <c r="A172" s="34" t="s">
        <v>186</v>
      </c>
      <c r="B172" s="122"/>
      <c r="C172" s="100"/>
      <c r="D172" s="84">
        <f t="shared" si="7"/>
        <v>522281.5</v>
      </c>
      <c r="E172" s="85"/>
    </row>
    <row r="173" spans="1:5" x14ac:dyDescent="0.25">
      <c r="A173" s="34" t="s">
        <v>187</v>
      </c>
      <c r="B173" s="122"/>
      <c r="C173" s="100"/>
      <c r="D173" s="84">
        <f t="shared" si="7"/>
        <v>540086</v>
      </c>
      <c r="E173" s="85"/>
    </row>
    <row r="174" spans="1:5" x14ac:dyDescent="0.25">
      <c r="A174" s="34" t="s">
        <v>188</v>
      </c>
      <c r="B174" s="122"/>
      <c r="C174" s="100"/>
      <c r="D174" s="84">
        <f t="shared" si="7"/>
        <v>542921.5</v>
      </c>
      <c r="E174" s="85"/>
    </row>
    <row r="175" spans="1:5" x14ac:dyDescent="0.25">
      <c r="A175" s="34" t="s">
        <v>189</v>
      </c>
      <c r="B175" s="122"/>
      <c r="C175" s="100"/>
      <c r="D175" s="84">
        <f t="shared" si="7"/>
        <v>583231.5</v>
      </c>
      <c r="E175" s="85"/>
    </row>
    <row r="176" spans="1:5" x14ac:dyDescent="0.25">
      <c r="A176" s="34" t="s">
        <v>190</v>
      </c>
      <c r="B176" s="122"/>
      <c r="C176" s="100"/>
      <c r="D176" s="84">
        <f t="shared" si="7"/>
        <v>564299.5</v>
      </c>
      <c r="E176" s="85"/>
    </row>
    <row r="177" spans="1:5" x14ac:dyDescent="0.25">
      <c r="A177" s="34" t="s">
        <v>191</v>
      </c>
      <c r="B177" s="122"/>
      <c r="C177" s="100"/>
      <c r="D177" s="84">
        <f t="shared" si="7"/>
        <v>654286.5</v>
      </c>
      <c r="E177" s="85"/>
    </row>
    <row r="178" spans="1:5" x14ac:dyDescent="0.25">
      <c r="A178" s="34" t="s">
        <v>192</v>
      </c>
      <c r="B178" s="122"/>
      <c r="C178" s="100"/>
      <c r="D178" s="84">
        <f t="shared" si="7"/>
        <v>606236</v>
      </c>
      <c r="E178" s="85"/>
    </row>
    <row r="179" spans="1:5" x14ac:dyDescent="0.25">
      <c r="A179" s="34" t="s">
        <v>193</v>
      </c>
      <c r="B179" s="122"/>
      <c r="C179" s="100"/>
      <c r="D179" s="84">
        <f t="shared" si="7"/>
        <v>724510</v>
      </c>
      <c r="E179" s="85"/>
    </row>
    <row r="180" spans="1:5" x14ac:dyDescent="0.25">
      <c r="A180" s="34" t="s">
        <v>194</v>
      </c>
      <c r="B180" s="122"/>
      <c r="C180" s="100"/>
      <c r="D180" s="84">
        <f t="shared" si="7"/>
        <v>420557</v>
      </c>
      <c r="E180" s="85"/>
    </row>
    <row r="181" spans="1:5" x14ac:dyDescent="0.25">
      <c r="A181" s="34" t="s">
        <v>195</v>
      </c>
      <c r="B181" s="122"/>
      <c r="C181" s="100"/>
      <c r="D181" s="84">
        <f t="shared" si="7"/>
        <v>791661.5</v>
      </c>
      <c r="E181" s="85"/>
    </row>
    <row r="182" spans="1:5" x14ac:dyDescent="0.25">
      <c r="A182" s="34" t="s">
        <v>196</v>
      </c>
      <c r="B182" s="122"/>
      <c r="C182" s="100"/>
      <c r="D182" s="84">
        <f t="shared" si="7"/>
        <v>462585</v>
      </c>
      <c r="E182" s="85"/>
    </row>
    <row r="183" spans="1:5" x14ac:dyDescent="0.25">
      <c r="A183" s="34" t="s">
        <v>197</v>
      </c>
      <c r="B183" s="122"/>
      <c r="C183" s="100"/>
      <c r="D183" s="84">
        <f t="shared" si="7"/>
        <v>875715.5</v>
      </c>
      <c r="E183" s="85"/>
    </row>
    <row r="184" spans="1:5" x14ac:dyDescent="0.25">
      <c r="A184" s="34" t="s">
        <v>198</v>
      </c>
      <c r="B184" s="122"/>
      <c r="C184" s="100"/>
      <c r="D184" s="84">
        <f t="shared" si="7"/>
        <v>536353</v>
      </c>
      <c r="E184" s="85"/>
    </row>
    <row r="185" spans="1:5" x14ac:dyDescent="0.25">
      <c r="A185" s="34" t="s">
        <v>199</v>
      </c>
      <c r="B185" s="122"/>
      <c r="C185" s="100"/>
      <c r="D185" s="84">
        <f t="shared" si="7"/>
        <v>612583</v>
      </c>
      <c r="E185" s="85"/>
    </row>
    <row r="186" spans="1:5" x14ac:dyDescent="0.25">
      <c r="A186" s="34" t="s">
        <v>200</v>
      </c>
      <c r="B186" s="122"/>
      <c r="C186" s="100"/>
      <c r="D186" s="84">
        <f t="shared" si="7"/>
        <v>647232</v>
      </c>
      <c r="E186" s="85"/>
    </row>
    <row r="187" spans="1:5" x14ac:dyDescent="0.25">
      <c r="A187" s="34" t="s">
        <v>201</v>
      </c>
      <c r="B187" s="122"/>
      <c r="C187" s="100"/>
      <c r="D187" s="84">
        <f t="shared" si="7"/>
        <v>732528</v>
      </c>
      <c r="E187" s="85"/>
    </row>
    <row r="188" spans="1:5" x14ac:dyDescent="0.25">
      <c r="A188" s="34" t="s">
        <v>202</v>
      </c>
      <c r="B188" s="122"/>
      <c r="C188" s="100"/>
      <c r="D188" s="84">
        <f t="shared" si="7"/>
        <v>805690.5</v>
      </c>
      <c r="E188" s="85"/>
    </row>
    <row r="189" spans="1:5" x14ac:dyDescent="0.25">
      <c r="A189" s="34" t="s">
        <v>203</v>
      </c>
      <c r="B189" s="122"/>
      <c r="C189" s="100"/>
      <c r="D189" s="84">
        <f t="shared" si="7"/>
        <v>945067</v>
      </c>
      <c r="E189" s="85"/>
    </row>
    <row r="190" spans="1:5" x14ac:dyDescent="0.25">
      <c r="A190" s="34" t="s">
        <v>204</v>
      </c>
      <c r="B190" s="122"/>
      <c r="C190" s="100"/>
      <c r="D190" s="84">
        <f t="shared" si="7"/>
        <v>1061003</v>
      </c>
      <c r="E190" s="85"/>
    </row>
    <row r="191" spans="1:5" x14ac:dyDescent="0.25">
      <c r="A191" s="34" t="s">
        <v>205</v>
      </c>
      <c r="B191" s="122"/>
      <c r="C191" s="100"/>
      <c r="D191" s="84">
        <f t="shared" si="7"/>
        <v>1326118</v>
      </c>
      <c r="E191" s="85"/>
    </row>
    <row r="192" spans="1:5" x14ac:dyDescent="0.25">
      <c r="A192" s="34" t="s">
        <v>206</v>
      </c>
      <c r="B192" s="123"/>
      <c r="C192" s="101"/>
      <c r="D192" s="84">
        <f t="shared" si="7"/>
        <v>1245733.5</v>
      </c>
      <c r="E192" s="85"/>
    </row>
    <row r="193" spans="1:5" ht="60" x14ac:dyDescent="0.25">
      <c r="A193" s="34" t="s">
        <v>108</v>
      </c>
      <c r="B193" s="124" t="s">
        <v>216</v>
      </c>
      <c r="C193" s="99" t="s">
        <v>101</v>
      </c>
      <c r="D193" s="84">
        <f>D195+D196+D197+D198</f>
        <v>3155.0804201867959</v>
      </c>
      <c r="E193" s="37">
        <f>E195+E196+E197+E198</f>
        <v>2253.3933446618121</v>
      </c>
    </row>
    <row r="194" spans="1:5" x14ac:dyDescent="0.25">
      <c r="A194" s="34" t="s">
        <v>103</v>
      </c>
      <c r="B194" s="125"/>
      <c r="C194" s="100"/>
      <c r="D194" s="84"/>
      <c r="E194" s="37"/>
    </row>
    <row r="195" spans="1:5" ht="30" x14ac:dyDescent="0.25">
      <c r="A195" s="33" t="s">
        <v>104</v>
      </c>
      <c r="B195" s="125"/>
      <c r="C195" s="100"/>
      <c r="D195" s="84">
        <v>848.8648665164269</v>
      </c>
      <c r="E195" s="37">
        <f>D195</f>
        <v>848.8648665164269</v>
      </c>
    </row>
    <row r="196" spans="1:5" x14ac:dyDescent="0.25">
      <c r="A196" s="33" t="s">
        <v>105</v>
      </c>
      <c r="B196" s="125"/>
      <c r="C196" s="100"/>
      <c r="D196" s="84">
        <v>523.48114204262379</v>
      </c>
      <c r="E196" s="37">
        <f t="shared" ref="E196" si="8">D196</f>
        <v>523.48114204262379</v>
      </c>
    </row>
    <row r="197" spans="1:5" ht="45" x14ac:dyDescent="0.25">
      <c r="A197" s="33" t="s">
        <v>106</v>
      </c>
      <c r="B197" s="125"/>
      <c r="C197" s="100"/>
      <c r="D197" s="84">
        <v>901.68707552498381</v>
      </c>
      <c r="E197" s="37"/>
    </row>
    <row r="198" spans="1:5" ht="60" x14ac:dyDescent="0.25">
      <c r="A198" s="33" t="s">
        <v>107</v>
      </c>
      <c r="B198" s="125"/>
      <c r="C198" s="101"/>
      <c r="D198" s="84">
        <v>881.04733610276151</v>
      </c>
      <c r="E198" s="37">
        <f t="shared" ref="E198" si="9">D198</f>
        <v>881.04733610276151</v>
      </c>
    </row>
    <row r="199" spans="1:5" ht="45" x14ac:dyDescent="0.25">
      <c r="A199" s="34" t="s">
        <v>316</v>
      </c>
      <c r="B199" s="125"/>
      <c r="C199" s="99" t="s">
        <v>109</v>
      </c>
      <c r="D199" s="97"/>
      <c r="E199" s="98"/>
    </row>
    <row r="200" spans="1:5" x14ac:dyDescent="0.25">
      <c r="A200" s="34" t="s">
        <v>165</v>
      </c>
      <c r="B200" s="125"/>
      <c r="C200" s="100"/>
      <c r="D200" s="84">
        <v>1273097</v>
      </c>
      <c r="E200" s="85"/>
    </row>
    <row r="201" spans="1:5" x14ac:dyDescent="0.25">
      <c r="A201" s="34" t="s">
        <v>207</v>
      </c>
      <c r="B201" s="125"/>
      <c r="C201" s="100"/>
      <c r="D201" s="84">
        <v>1298005</v>
      </c>
      <c r="E201" s="85"/>
    </row>
    <row r="202" spans="1:5" x14ac:dyDescent="0.25">
      <c r="A202" s="34" t="s">
        <v>208</v>
      </c>
      <c r="B202" s="125"/>
      <c r="C202" s="100"/>
      <c r="D202" s="84">
        <v>1333414</v>
      </c>
      <c r="E202" s="85"/>
    </row>
    <row r="203" spans="1:5" x14ac:dyDescent="0.25">
      <c r="A203" s="34" t="s">
        <v>209</v>
      </c>
      <c r="B203" s="125"/>
      <c r="C203" s="100"/>
      <c r="D203" s="84">
        <v>1359948</v>
      </c>
      <c r="E203" s="85"/>
    </row>
    <row r="204" spans="1:5" x14ac:dyDescent="0.25">
      <c r="A204" s="34" t="s">
        <v>210</v>
      </c>
      <c r="B204" s="125"/>
      <c r="C204" s="100"/>
      <c r="D204" s="84">
        <v>1445180</v>
      </c>
      <c r="E204" s="85"/>
    </row>
    <row r="205" spans="1:5" x14ac:dyDescent="0.25">
      <c r="A205" s="34" t="s">
        <v>211</v>
      </c>
      <c r="B205" s="125"/>
      <c r="C205" s="100"/>
      <c r="D205" s="84">
        <v>1646567</v>
      </c>
      <c r="E205" s="85"/>
    </row>
    <row r="206" spans="1:5" x14ac:dyDescent="0.25">
      <c r="A206" s="34" t="s">
        <v>212</v>
      </c>
      <c r="B206" s="125"/>
      <c r="C206" s="100"/>
      <c r="D206" s="84">
        <v>1696377</v>
      </c>
      <c r="E206" s="85"/>
    </row>
    <row r="207" spans="1:5" x14ac:dyDescent="0.25">
      <c r="A207" s="34" t="s">
        <v>213</v>
      </c>
      <c r="B207" s="125"/>
      <c r="C207" s="100"/>
      <c r="D207" s="84">
        <v>1766987</v>
      </c>
      <c r="E207" s="85"/>
    </row>
    <row r="208" spans="1:5" x14ac:dyDescent="0.25">
      <c r="A208" s="34" t="s">
        <v>214</v>
      </c>
      <c r="B208" s="125"/>
      <c r="C208" s="100"/>
      <c r="D208" s="84">
        <v>1866198</v>
      </c>
      <c r="E208" s="85"/>
    </row>
    <row r="209" spans="1:5" x14ac:dyDescent="0.25">
      <c r="A209" s="34" t="s">
        <v>215</v>
      </c>
      <c r="B209" s="125"/>
      <c r="C209" s="100"/>
      <c r="D209" s="84">
        <v>1990516</v>
      </c>
      <c r="E209" s="85"/>
    </row>
    <row r="210" spans="1:5" ht="75" x14ac:dyDescent="0.25">
      <c r="A210" s="52" t="s">
        <v>317</v>
      </c>
      <c r="B210" s="125"/>
      <c r="C210" s="100"/>
      <c r="D210" s="97"/>
      <c r="E210" s="98"/>
    </row>
    <row r="211" spans="1:5" x14ac:dyDescent="0.25">
      <c r="A211" s="34" t="s">
        <v>165</v>
      </c>
      <c r="B211" s="125"/>
      <c r="C211" s="100"/>
      <c r="D211" s="84">
        <f t="shared" ref="D211:D220" si="10">D200/2</f>
        <v>636548.5</v>
      </c>
      <c r="E211" s="85"/>
    </row>
    <row r="212" spans="1:5" x14ac:dyDescent="0.25">
      <c r="A212" s="34" t="s">
        <v>207</v>
      </c>
      <c r="B212" s="125"/>
      <c r="C212" s="100"/>
      <c r="D212" s="84">
        <f t="shared" si="10"/>
        <v>649002.5</v>
      </c>
      <c r="E212" s="85"/>
    </row>
    <row r="213" spans="1:5" x14ac:dyDescent="0.25">
      <c r="A213" s="34" t="s">
        <v>208</v>
      </c>
      <c r="B213" s="125"/>
      <c r="C213" s="100"/>
      <c r="D213" s="84">
        <f t="shared" si="10"/>
        <v>666707</v>
      </c>
      <c r="E213" s="85"/>
    </row>
    <row r="214" spans="1:5" x14ac:dyDescent="0.25">
      <c r="A214" s="34" t="s">
        <v>209</v>
      </c>
      <c r="B214" s="125"/>
      <c r="C214" s="100"/>
      <c r="D214" s="84">
        <f t="shared" si="10"/>
        <v>679974</v>
      </c>
      <c r="E214" s="85"/>
    </row>
    <row r="215" spans="1:5" x14ac:dyDescent="0.25">
      <c r="A215" s="34" t="s">
        <v>210</v>
      </c>
      <c r="B215" s="125"/>
      <c r="C215" s="100"/>
      <c r="D215" s="84">
        <f t="shared" si="10"/>
        <v>722590</v>
      </c>
      <c r="E215" s="85"/>
    </row>
    <row r="216" spans="1:5" x14ac:dyDescent="0.25">
      <c r="A216" s="34" t="s">
        <v>211</v>
      </c>
      <c r="B216" s="125"/>
      <c r="C216" s="100"/>
      <c r="D216" s="84">
        <f t="shared" si="10"/>
        <v>823283.5</v>
      </c>
      <c r="E216" s="85"/>
    </row>
    <row r="217" spans="1:5" x14ac:dyDescent="0.25">
      <c r="A217" s="34" t="s">
        <v>212</v>
      </c>
      <c r="B217" s="125"/>
      <c r="C217" s="100"/>
      <c r="D217" s="84">
        <f t="shared" si="10"/>
        <v>848188.5</v>
      </c>
      <c r="E217" s="85"/>
    </row>
    <row r="218" spans="1:5" x14ac:dyDescent="0.25">
      <c r="A218" s="34" t="s">
        <v>213</v>
      </c>
      <c r="B218" s="125"/>
      <c r="C218" s="100"/>
      <c r="D218" s="84">
        <f t="shared" si="10"/>
        <v>883493.5</v>
      </c>
      <c r="E218" s="85"/>
    </row>
    <row r="219" spans="1:5" x14ac:dyDescent="0.25">
      <c r="A219" s="34" t="s">
        <v>214</v>
      </c>
      <c r="B219" s="125"/>
      <c r="C219" s="100"/>
      <c r="D219" s="84">
        <f t="shared" si="10"/>
        <v>933099</v>
      </c>
      <c r="E219" s="85"/>
    </row>
    <row r="220" spans="1:5" x14ac:dyDescent="0.25">
      <c r="A220" s="34" t="s">
        <v>215</v>
      </c>
      <c r="B220" s="125"/>
      <c r="C220" s="100"/>
      <c r="D220" s="84">
        <f t="shared" si="10"/>
        <v>995258</v>
      </c>
      <c r="E220" s="85"/>
    </row>
    <row r="221" spans="1:5" ht="45" x14ac:dyDescent="0.25">
      <c r="A221" s="34" t="s">
        <v>318</v>
      </c>
      <c r="B221" s="125"/>
      <c r="C221" s="99" t="s">
        <v>109</v>
      </c>
      <c r="D221" s="97"/>
      <c r="E221" s="98"/>
    </row>
    <row r="222" spans="1:5" x14ac:dyDescent="0.25">
      <c r="A222" s="34" t="s">
        <v>217</v>
      </c>
      <c r="B222" s="125"/>
      <c r="C222" s="100"/>
      <c r="D222" s="84">
        <v>929428</v>
      </c>
      <c r="E222" s="85"/>
    </row>
    <row r="223" spans="1:5" x14ac:dyDescent="0.25">
      <c r="A223" s="34" t="s">
        <v>218</v>
      </c>
      <c r="B223" s="125"/>
      <c r="C223" s="100"/>
      <c r="D223" s="84">
        <v>944669</v>
      </c>
      <c r="E223" s="85"/>
    </row>
    <row r="224" spans="1:5" x14ac:dyDescent="0.25">
      <c r="A224" s="34" t="s">
        <v>219</v>
      </c>
      <c r="B224" s="125"/>
      <c r="C224" s="100"/>
      <c r="D224" s="84">
        <v>1114472</v>
      </c>
      <c r="E224" s="85"/>
    </row>
    <row r="225" spans="1:5" x14ac:dyDescent="0.25">
      <c r="A225" s="34" t="s">
        <v>220</v>
      </c>
      <c r="B225" s="125"/>
      <c r="C225" s="100"/>
      <c r="D225" s="84">
        <v>2610478</v>
      </c>
      <c r="E225" s="85"/>
    </row>
    <row r="226" spans="1:5" x14ac:dyDescent="0.25">
      <c r="A226" s="34" t="s">
        <v>221</v>
      </c>
      <c r="B226" s="125"/>
      <c r="C226" s="100"/>
      <c r="D226" s="84">
        <v>2623400</v>
      </c>
      <c r="E226" s="85"/>
    </row>
    <row r="227" spans="1:5" x14ac:dyDescent="0.25">
      <c r="A227" s="34" t="s">
        <v>222</v>
      </c>
      <c r="B227" s="125"/>
      <c r="C227" s="100"/>
      <c r="D227" s="84">
        <v>2662119</v>
      </c>
      <c r="E227" s="85"/>
    </row>
    <row r="228" spans="1:5" x14ac:dyDescent="0.25">
      <c r="A228" s="34" t="s">
        <v>223</v>
      </c>
      <c r="B228" s="125"/>
      <c r="C228" s="100"/>
      <c r="D228" s="84">
        <v>2743268</v>
      </c>
      <c r="E228" s="85"/>
    </row>
    <row r="229" spans="1:5" x14ac:dyDescent="0.25">
      <c r="A229" s="34" t="s">
        <v>224</v>
      </c>
      <c r="B229" s="125"/>
      <c r="C229" s="100"/>
      <c r="D229" s="84">
        <v>2819615</v>
      </c>
      <c r="E229" s="85"/>
    </row>
    <row r="230" spans="1:5" x14ac:dyDescent="0.25">
      <c r="A230" s="34" t="s">
        <v>225</v>
      </c>
      <c r="B230" s="125"/>
      <c r="C230" s="100"/>
      <c r="D230" s="84">
        <v>1782673</v>
      </c>
      <c r="E230" s="85"/>
    </row>
    <row r="231" spans="1:5" x14ac:dyDescent="0.25">
      <c r="A231" s="34" t="s">
        <v>226</v>
      </c>
      <c r="B231" s="125"/>
      <c r="C231" s="100"/>
      <c r="D231" s="84">
        <v>1777604</v>
      </c>
      <c r="E231" s="85"/>
    </row>
    <row r="232" spans="1:5" x14ac:dyDescent="0.25">
      <c r="A232" s="34" t="s">
        <v>227</v>
      </c>
      <c r="B232" s="125"/>
      <c r="C232" s="100"/>
      <c r="D232" s="84">
        <v>2105795</v>
      </c>
      <c r="E232" s="85"/>
    </row>
    <row r="233" spans="1:5" x14ac:dyDescent="0.25">
      <c r="A233" s="34" t="s">
        <v>228</v>
      </c>
      <c r="B233" s="125"/>
      <c r="C233" s="100"/>
      <c r="D233" s="84">
        <v>5220016</v>
      </c>
      <c r="E233" s="85"/>
    </row>
    <row r="234" spans="1:5" x14ac:dyDescent="0.25">
      <c r="A234" s="34" t="s">
        <v>229</v>
      </c>
      <c r="B234" s="125"/>
      <c r="C234" s="100"/>
      <c r="D234" s="84">
        <v>5246188</v>
      </c>
      <c r="E234" s="85"/>
    </row>
    <row r="235" spans="1:5" x14ac:dyDescent="0.25">
      <c r="A235" s="34" t="s">
        <v>230</v>
      </c>
      <c r="B235" s="125"/>
      <c r="C235" s="100"/>
      <c r="D235" s="84">
        <v>5321889</v>
      </c>
      <c r="E235" s="85"/>
    </row>
    <row r="236" spans="1:5" x14ac:dyDescent="0.25">
      <c r="A236" s="34" t="s">
        <v>231</v>
      </c>
      <c r="B236" s="125"/>
      <c r="C236" s="100"/>
      <c r="D236" s="84">
        <v>5485590</v>
      </c>
      <c r="E236" s="85"/>
    </row>
    <row r="237" spans="1:5" x14ac:dyDescent="0.25">
      <c r="A237" s="34" t="s">
        <v>232</v>
      </c>
      <c r="B237" s="125"/>
      <c r="C237" s="100"/>
      <c r="D237" s="84">
        <v>5638278</v>
      </c>
      <c r="E237" s="85"/>
    </row>
    <row r="238" spans="1:5" ht="75" x14ac:dyDescent="0.25">
      <c r="A238" s="52" t="s">
        <v>319</v>
      </c>
      <c r="B238" s="125"/>
      <c r="C238" s="100"/>
      <c r="D238" s="97"/>
      <c r="E238" s="98"/>
    </row>
    <row r="239" spans="1:5" x14ac:dyDescent="0.25">
      <c r="A239" s="34" t="s">
        <v>217</v>
      </c>
      <c r="B239" s="125"/>
      <c r="C239" s="100"/>
      <c r="D239" s="84">
        <f t="shared" ref="D239:D254" si="11">D222/2</f>
        <v>464714</v>
      </c>
      <c r="E239" s="85"/>
    </row>
    <row r="240" spans="1:5" x14ac:dyDescent="0.25">
      <c r="A240" s="34" t="s">
        <v>218</v>
      </c>
      <c r="B240" s="125"/>
      <c r="C240" s="100"/>
      <c r="D240" s="84">
        <f t="shared" si="11"/>
        <v>472334.5</v>
      </c>
      <c r="E240" s="85"/>
    </row>
    <row r="241" spans="1:5" x14ac:dyDescent="0.25">
      <c r="A241" s="34" t="s">
        <v>219</v>
      </c>
      <c r="B241" s="125"/>
      <c r="C241" s="100"/>
      <c r="D241" s="84">
        <f t="shared" si="11"/>
        <v>557236</v>
      </c>
      <c r="E241" s="85"/>
    </row>
    <row r="242" spans="1:5" x14ac:dyDescent="0.25">
      <c r="A242" s="34" t="s">
        <v>220</v>
      </c>
      <c r="B242" s="125"/>
      <c r="C242" s="100"/>
      <c r="D242" s="84">
        <f t="shared" si="11"/>
        <v>1305239</v>
      </c>
      <c r="E242" s="85"/>
    </row>
    <row r="243" spans="1:5" x14ac:dyDescent="0.25">
      <c r="A243" s="34" t="s">
        <v>221</v>
      </c>
      <c r="B243" s="125"/>
      <c r="C243" s="100"/>
      <c r="D243" s="84">
        <f t="shared" si="11"/>
        <v>1311700</v>
      </c>
      <c r="E243" s="85"/>
    </row>
    <row r="244" spans="1:5" x14ac:dyDescent="0.25">
      <c r="A244" s="34" t="s">
        <v>222</v>
      </c>
      <c r="B244" s="125"/>
      <c r="C244" s="100"/>
      <c r="D244" s="84">
        <f t="shared" si="11"/>
        <v>1331059.5</v>
      </c>
      <c r="E244" s="85"/>
    </row>
    <row r="245" spans="1:5" x14ac:dyDescent="0.25">
      <c r="A245" s="34" t="s">
        <v>223</v>
      </c>
      <c r="B245" s="125"/>
      <c r="C245" s="100"/>
      <c r="D245" s="84">
        <f t="shared" si="11"/>
        <v>1371634</v>
      </c>
      <c r="E245" s="85"/>
    </row>
    <row r="246" spans="1:5" x14ac:dyDescent="0.25">
      <c r="A246" s="34" t="s">
        <v>224</v>
      </c>
      <c r="B246" s="125"/>
      <c r="C246" s="100"/>
      <c r="D246" s="84">
        <f t="shared" si="11"/>
        <v>1409807.5</v>
      </c>
      <c r="E246" s="85"/>
    </row>
    <row r="247" spans="1:5" x14ac:dyDescent="0.25">
      <c r="A247" s="34" t="s">
        <v>225</v>
      </c>
      <c r="B247" s="125"/>
      <c r="C247" s="100"/>
      <c r="D247" s="84">
        <f t="shared" si="11"/>
        <v>891336.5</v>
      </c>
      <c r="E247" s="85"/>
    </row>
    <row r="248" spans="1:5" x14ac:dyDescent="0.25">
      <c r="A248" s="34" t="s">
        <v>226</v>
      </c>
      <c r="B248" s="125"/>
      <c r="C248" s="100"/>
      <c r="D248" s="84">
        <f t="shared" si="11"/>
        <v>888802</v>
      </c>
      <c r="E248" s="85"/>
    </row>
    <row r="249" spans="1:5" x14ac:dyDescent="0.25">
      <c r="A249" s="34" t="s">
        <v>227</v>
      </c>
      <c r="B249" s="125"/>
      <c r="C249" s="100"/>
      <c r="D249" s="84">
        <f t="shared" si="11"/>
        <v>1052897.5</v>
      </c>
      <c r="E249" s="85"/>
    </row>
    <row r="250" spans="1:5" x14ac:dyDescent="0.25">
      <c r="A250" s="34" t="s">
        <v>228</v>
      </c>
      <c r="B250" s="125"/>
      <c r="C250" s="100"/>
      <c r="D250" s="84">
        <f t="shared" si="11"/>
        <v>2610008</v>
      </c>
      <c r="E250" s="85"/>
    </row>
    <row r="251" spans="1:5" x14ac:dyDescent="0.25">
      <c r="A251" s="34" t="s">
        <v>229</v>
      </c>
      <c r="B251" s="125"/>
      <c r="C251" s="100"/>
      <c r="D251" s="84">
        <f t="shared" si="11"/>
        <v>2623094</v>
      </c>
      <c r="E251" s="85"/>
    </row>
    <row r="252" spans="1:5" x14ac:dyDescent="0.25">
      <c r="A252" s="34" t="s">
        <v>230</v>
      </c>
      <c r="B252" s="125"/>
      <c r="C252" s="100"/>
      <c r="D252" s="84">
        <f t="shared" si="11"/>
        <v>2660944.5</v>
      </c>
      <c r="E252" s="85"/>
    </row>
    <row r="253" spans="1:5" x14ac:dyDescent="0.25">
      <c r="A253" s="34" t="s">
        <v>231</v>
      </c>
      <c r="B253" s="125"/>
      <c r="C253" s="100"/>
      <c r="D253" s="84">
        <f t="shared" si="11"/>
        <v>2742795</v>
      </c>
      <c r="E253" s="85"/>
    </row>
    <row r="254" spans="1:5" x14ac:dyDescent="0.25">
      <c r="A254" s="34" t="s">
        <v>232</v>
      </c>
      <c r="B254" s="125"/>
      <c r="C254" s="100"/>
      <c r="D254" s="84">
        <f t="shared" si="11"/>
        <v>2819139</v>
      </c>
      <c r="E254" s="85"/>
    </row>
    <row r="255" spans="1:5" ht="60" x14ac:dyDescent="0.25">
      <c r="A255" s="34" t="s">
        <v>108</v>
      </c>
      <c r="B255" s="124" t="s">
        <v>237</v>
      </c>
      <c r="C255" s="99" t="s">
        <v>101</v>
      </c>
      <c r="D255" s="84">
        <f>D257+D258+D259+D260</f>
        <v>3155.0804201867959</v>
      </c>
      <c r="E255" s="37">
        <f>E257+E258+E259+E260</f>
        <v>2253.3933446618121</v>
      </c>
    </row>
    <row r="256" spans="1:5" x14ac:dyDescent="0.25">
      <c r="A256" s="34" t="s">
        <v>103</v>
      </c>
      <c r="B256" s="125"/>
      <c r="C256" s="100"/>
      <c r="D256" s="84"/>
      <c r="E256" s="37"/>
    </row>
    <row r="257" spans="1:5" ht="30" x14ac:dyDescent="0.25">
      <c r="A257" s="33" t="s">
        <v>104</v>
      </c>
      <c r="B257" s="125"/>
      <c r="C257" s="100"/>
      <c r="D257" s="84">
        <v>848.8648665164269</v>
      </c>
      <c r="E257" s="37">
        <f>D257</f>
        <v>848.8648665164269</v>
      </c>
    </row>
    <row r="258" spans="1:5" x14ac:dyDescent="0.25">
      <c r="A258" s="33" t="s">
        <v>105</v>
      </c>
      <c r="B258" s="125"/>
      <c r="C258" s="100"/>
      <c r="D258" s="84">
        <v>523.48114204262379</v>
      </c>
      <c r="E258" s="37">
        <f t="shared" ref="E258" si="12">D258</f>
        <v>523.48114204262379</v>
      </c>
    </row>
    <row r="259" spans="1:5" ht="45" x14ac:dyDescent="0.25">
      <c r="A259" s="33" t="s">
        <v>106</v>
      </c>
      <c r="B259" s="125"/>
      <c r="C259" s="100"/>
      <c r="D259" s="84">
        <v>901.68707552498381</v>
      </c>
      <c r="E259" s="37"/>
    </row>
    <row r="260" spans="1:5" ht="60" x14ac:dyDescent="0.25">
      <c r="A260" s="33" t="s">
        <v>107</v>
      </c>
      <c r="B260" s="125"/>
      <c r="C260" s="101"/>
      <c r="D260" s="84">
        <v>881.04733610276151</v>
      </c>
      <c r="E260" s="37">
        <f t="shared" ref="E260" si="13">D260</f>
        <v>881.04733610276151</v>
      </c>
    </row>
    <row r="261" spans="1:5" ht="45" x14ac:dyDescent="0.25">
      <c r="A261" s="34" t="s">
        <v>316</v>
      </c>
      <c r="B261" s="125"/>
      <c r="C261" s="99" t="s">
        <v>109</v>
      </c>
      <c r="D261" s="97"/>
      <c r="E261" s="98"/>
    </row>
    <row r="262" spans="1:5" x14ac:dyDescent="0.25">
      <c r="A262" s="34" t="s">
        <v>233</v>
      </c>
      <c r="B262" s="125"/>
      <c r="C262" s="100"/>
      <c r="D262" s="84">
        <v>1338082.05</v>
      </c>
      <c r="E262" s="85"/>
    </row>
    <row r="263" spans="1:5" x14ac:dyDescent="0.25">
      <c r="A263" s="34" t="s">
        <v>234</v>
      </c>
      <c r="B263" s="125"/>
      <c r="C263" s="100"/>
      <c r="D263" s="84">
        <v>2064852.05</v>
      </c>
      <c r="E263" s="85"/>
    </row>
    <row r="264" spans="1:5" x14ac:dyDescent="0.25">
      <c r="A264" s="34" t="s">
        <v>235</v>
      </c>
      <c r="B264" s="125"/>
      <c r="C264" s="100"/>
      <c r="D264" s="84">
        <v>1979442.05</v>
      </c>
      <c r="E264" s="85"/>
    </row>
    <row r="265" spans="1:5" x14ac:dyDescent="0.25">
      <c r="A265" s="34" t="s">
        <v>236</v>
      </c>
      <c r="B265" s="125"/>
      <c r="C265" s="100"/>
      <c r="D265" s="84">
        <v>2683752.0500000003</v>
      </c>
      <c r="E265" s="85"/>
    </row>
    <row r="266" spans="1:5" ht="75" x14ac:dyDescent="0.25">
      <c r="A266" s="52" t="s">
        <v>317</v>
      </c>
      <c r="B266" s="125"/>
      <c r="C266" s="100"/>
      <c r="D266" s="97"/>
      <c r="E266" s="98"/>
    </row>
    <row r="267" spans="1:5" x14ac:dyDescent="0.25">
      <c r="A267" s="34" t="s">
        <v>233</v>
      </c>
      <c r="B267" s="125"/>
      <c r="C267" s="100"/>
      <c r="D267" s="84">
        <f>D262/2</f>
        <v>669041.02500000002</v>
      </c>
      <c r="E267" s="85"/>
    </row>
    <row r="268" spans="1:5" x14ac:dyDescent="0.25">
      <c r="A268" s="34" t="s">
        <v>234</v>
      </c>
      <c r="B268" s="125"/>
      <c r="C268" s="100"/>
      <c r="D268" s="84">
        <f>D263/2</f>
        <v>1032426.025</v>
      </c>
      <c r="E268" s="85"/>
    </row>
    <row r="269" spans="1:5" x14ac:dyDescent="0.25">
      <c r="A269" s="34" t="s">
        <v>235</v>
      </c>
      <c r="B269" s="125"/>
      <c r="C269" s="100"/>
      <c r="D269" s="84">
        <f>D264/2</f>
        <v>989721.02500000002</v>
      </c>
      <c r="E269" s="85"/>
    </row>
    <row r="270" spans="1:5" x14ac:dyDescent="0.25">
      <c r="A270" s="34" t="s">
        <v>236</v>
      </c>
      <c r="B270" s="125"/>
      <c r="C270" s="100"/>
      <c r="D270" s="84">
        <f>D265/2</f>
        <v>1341876.0250000001</v>
      </c>
      <c r="E270" s="85"/>
    </row>
    <row r="271" spans="1:5" ht="45" x14ac:dyDescent="0.25">
      <c r="A271" s="34" t="s">
        <v>318</v>
      </c>
      <c r="B271" s="125"/>
      <c r="C271" s="99" t="s">
        <v>109</v>
      </c>
      <c r="D271" s="97"/>
      <c r="E271" s="98"/>
    </row>
    <row r="272" spans="1:5" x14ac:dyDescent="0.25">
      <c r="A272" s="34" t="s">
        <v>238</v>
      </c>
      <c r="B272" s="125"/>
      <c r="C272" s="100"/>
      <c r="D272" s="84">
        <v>5139082</v>
      </c>
      <c r="E272" s="85"/>
    </row>
    <row r="273" spans="1:5" x14ac:dyDescent="0.25">
      <c r="A273" s="34" t="s">
        <v>239</v>
      </c>
      <c r="B273" s="125"/>
      <c r="C273" s="100"/>
      <c r="D273" s="84">
        <v>5267673</v>
      </c>
      <c r="E273" s="85"/>
    </row>
    <row r="274" spans="1:5" x14ac:dyDescent="0.25">
      <c r="A274" s="34" t="s">
        <v>240</v>
      </c>
      <c r="B274" s="125"/>
      <c r="C274" s="100"/>
      <c r="D274" s="84">
        <v>5383157</v>
      </c>
      <c r="E274" s="85"/>
    </row>
    <row r="275" spans="1:5" x14ac:dyDescent="0.25">
      <c r="A275" s="34" t="s">
        <v>241</v>
      </c>
      <c r="B275" s="125"/>
      <c r="C275" s="100"/>
      <c r="D275" s="84">
        <v>5493720</v>
      </c>
      <c r="E275" s="85"/>
    </row>
    <row r="276" spans="1:5" x14ac:dyDescent="0.25">
      <c r="A276" s="34" t="s">
        <v>242</v>
      </c>
      <c r="B276" s="125"/>
      <c r="C276" s="100"/>
      <c r="D276" s="84">
        <v>5822476</v>
      </c>
      <c r="E276" s="85"/>
    </row>
    <row r="277" spans="1:5" x14ac:dyDescent="0.25">
      <c r="A277" s="34" t="s">
        <v>243</v>
      </c>
      <c r="B277" s="125"/>
      <c r="C277" s="100"/>
      <c r="D277" s="84">
        <v>6049811</v>
      </c>
      <c r="E277" s="85"/>
    </row>
    <row r="278" spans="1:5" x14ac:dyDescent="0.25">
      <c r="A278" s="34" t="s">
        <v>244</v>
      </c>
      <c r="B278" s="125"/>
      <c r="C278" s="100"/>
      <c r="D278" s="84">
        <v>6853973</v>
      </c>
      <c r="E278" s="85"/>
    </row>
    <row r="279" spans="1:5" x14ac:dyDescent="0.25">
      <c r="A279" s="34" t="s">
        <v>245</v>
      </c>
      <c r="B279" s="125"/>
      <c r="C279" s="100"/>
      <c r="D279" s="84">
        <v>7538292</v>
      </c>
      <c r="E279" s="85"/>
    </row>
    <row r="280" spans="1:5" x14ac:dyDescent="0.25">
      <c r="A280" s="34" t="s">
        <v>246</v>
      </c>
      <c r="B280" s="125"/>
      <c r="C280" s="100"/>
      <c r="D280" s="84">
        <v>8801582</v>
      </c>
      <c r="E280" s="85"/>
    </row>
    <row r="281" spans="1:5" x14ac:dyDescent="0.25">
      <c r="A281" s="34" t="s">
        <v>247</v>
      </c>
      <c r="B281" s="125"/>
      <c r="C281" s="100"/>
      <c r="D281" s="84">
        <v>10313188</v>
      </c>
      <c r="E281" s="85"/>
    </row>
    <row r="282" spans="1:5" x14ac:dyDescent="0.25">
      <c r="A282" s="34" t="s">
        <v>248</v>
      </c>
      <c r="B282" s="125"/>
      <c r="C282" s="100"/>
      <c r="D282" s="84">
        <v>10570369</v>
      </c>
      <c r="E282" s="85"/>
    </row>
    <row r="283" spans="1:5" x14ac:dyDescent="0.25">
      <c r="A283" s="34" t="s">
        <v>249</v>
      </c>
      <c r="B283" s="125"/>
      <c r="C283" s="100"/>
      <c r="D283" s="84">
        <v>10801336</v>
      </c>
      <c r="E283" s="85"/>
    </row>
    <row r="284" spans="1:5" x14ac:dyDescent="0.25">
      <c r="A284" s="34" t="s">
        <v>250</v>
      </c>
      <c r="B284" s="125"/>
      <c r="C284" s="100"/>
      <c r="D284" s="84">
        <v>11022465</v>
      </c>
      <c r="E284" s="85"/>
    </row>
    <row r="285" spans="1:5" x14ac:dyDescent="0.25">
      <c r="A285" s="34" t="s">
        <v>251</v>
      </c>
      <c r="B285" s="125"/>
      <c r="C285" s="100"/>
      <c r="D285" s="84">
        <v>11679976</v>
      </c>
      <c r="E285" s="85"/>
    </row>
    <row r="286" spans="1:5" x14ac:dyDescent="0.25">
      <c r="A286" s="34" t="s">
        <v>252</v>
      </c>
      <c r="B286" s="125"/>
      <c r="C286" s="100"/>
      <c r="D286" s="84">
        <v>12134646</v>
      </c>
      <c r="E286" s="85"/>
    </row>
    <row r="287" spans="1:5" x14ac:dyDescent="0.25">
      <c r="A287" s="34" t="s">
        <v>253</v>
      </c>
      <c r="B287" s="125"/>
      <c r="C287" s="100"/>
      <c r="D287" s="84">
        <v>13742968</v>
      </c>
      <c r="E287" s="85"/>
    </row>
    <row r="288" spans="1:5" x14ac:dyDescent="0.25">
      <c r="A288" s="34" t="s">
        <v>254</v>
      </c>
      <c r="B288" s="125"/>
      <c r="C288" s="100"/>
      <c r="D288" s="84">
        <v>15111604</v>
      </c>
      <c r="E288" s="85"/>
    </row>
    <row r="289" spans="1:5" x14ac:dyDescent="0.25">
      <c r="A289" s="34" t="s">
        <v>255</v>
      </c>
      <c r="B289" s="125"/>
      <c r="C289" s="100"/>
      <c r="D289" s="84">
        <v>17638178</v>
      </c>
      <c r="E289" s="85"/>
    </row>
    <row r="290" spans="1:5" ht="75" x14ac:dyDescent="0.25">
      <c r="A290" s="52" t="s">
        <v>319</v>
      </c>
      <c r="B290" s="125"/>
      <c r="C290" s="100"/>
      <c r="D290" s="97"/>
      <c r="E290" s="98"/>
    </row>
    <row r="291" spans="1:5" x14ac:dyDescent="0.25">
      <c r="A291" s="34" t="s">
        <v>238</v>
      </c>
      <c r="B291" s="125"/>
      <c r="C291" s="100"/>
      <c r="D291" s="84">
        <f>D272/2</f>
        <v>2569541</v>
      </c>
      <c r="E291" s="85"/>
    </row>
    <row r="292" spans="1:5" x14ac:dyDescent="0.25">
      <c r="A292" s="34" t="s">
        <v>239</v>
      </c>
      <c r="B292" s="125"/>
      <c r="C292" s="100"/>
      <c r="D292" s="84">
        <f t="shared" ref="D292:D308" si="14">D273/2</f>
        <v>2633836.5</v>
      </c>
      <c r="E292" s="85"/>
    </row>
    <row r="293" spans="1:5" x14ac:dyDescent="0.25">
      <c r="A293" s="34" t="s">
        <v>240</v>
      </c>
      <c r="B293" s="125"/>
      <c r="C293" s="100"/>
      <c r="D293" s="84">
        <f t="shared" si="14"/>
        <v>2691578.5</v>
      </c>
      <c r="E293" s="85"/>
    </row>
    <row r="294" spans="1:5" x14ac:dyDescent="0.25">
      <c r="A294" s="34" t="s">
        <v>241</v>
      </c>
      <c r="B294" s="125"/>
      <c r="C294" s="100"/>
      <c r="D294" s="84">
        <f t="shared" si="14"/>
        <v>2746860</v>
      </c>
      <c r="E294" s="85"/>
    </row>
    <row r="295" spans="1:5" x14ac:dyDescent="0.25">
      <c r="A295" s="34" t="s">
        <v>242</v>
      </c>
      <c r="B295" s="125"/>
      <c r="C295" s="100"/>
      <c r="D295" s="84">
        <f t="shared" si="14"/>
        <v>2911238</v>
      </c>
      <c r="E295" s="85"/>
    </row>
    <row r="296" spans="1:5" x14ac:dyDescent="0.25">
      <c r="A296" s="34" t="s">
        <v>243</v>
      </c>
      <c r="B296" s="125"/>
      <c r="C296" s="100"/>
      <c r="D296" s="84">
        <f t="shared" si="14"/>
        <v>3024905.5</v>
      </c>
      <c r="E296" s="85"/>
    </row>
    <row r="297" spans="1:5" x14ac:dyDescent="0.25">
      <c r="A297" s="34" t="s">
        <v>244</v>
      </c>
      <c r="B297" s="125"/>
      <c r="C297" s="100"/>
      <c r="D297" s="84">
        <f t="shared" si="14"/>
        <v>3426986.5</v>
      </c>
      <c r="E297" s="85"/>
    </row>
    <row r="298" spans="1:5" x14ac:dyDescent="0.25">
      <c r="A298" s="34" t="s">
        <v>245</v>
      </c>
      <c r="B298" s="125"/>
      <c r="C298" s="100"/>
      <c r="D298" s="84">
        <f t="shared" si="14"/>
        <v>3769146</v>
      </c>
      <c r="E298" s="85"/>
    </row>
    <row r="299" spans="1:5" x14ac:dyDescent="0.25">
      <c r="A299" s="34" t="s">
        <v>246</v>
      </c>
      <c r="B299" s="125"/>
      <c r="C299" s="100"/>
      <c r="D299" s="84">
        <f t="shared" si="14"/>
        <v>4400791</v>
      </c>
      <c r="E299" s="85"/>
    </row>
    <row r="300" spans="1:5" x14ac:dyDescent="0.25">
      <c r="A300" s="34" t="s">
        <v>247</v>
      </c>
      <c r="B300" s="125"/>
      <c r="C300" s="100"/>
      <c r="D300" s="84">
        <f t="shared" si="14"/>
        <v>5156594</v>
      </c>
      <c r="E300" s="85"/>
    </row>
    <row r="301" spans="1:5" x14ac:dyDescent="0.25">
      <c r="A301" s="34" t="s">
        <v>248</v>
      </c>
      <c r="B301" s="125"/>
      <c r="C301" s="100"/>
      <c r="D301" s="84">
        <f t="shared" si="14"/>
        <v>5285184.5</v>
      </c>
      <c r="E301" s="85"/>
    </row>
    <row r="302" spans="1:5" x14ac:dyDescent="0.25">
      <c r="A302" s="34" t="s">
        <v>249</v>
      </c>
      <c r="B302" s="125"/>
      <c r="C302" s="100"/>
      <c r="D302" s="84">
        <f t="shared" si="14"/>
        <v>5400668</v>
      </c>
      <c r="E302" s="85"/>
    </row>
    <row r="303" spans="1:5" x14ac:dyDescent="0.25">
      <c r="A303" s="34" t="s">
        <v>250</v>
      </c>
      <c r="B303" s="125"/>
      <c r="C303" s="100"/>
      <c r="D303" s="84">
        <f t="shared" si="14"/>
        <v>5511232.5</v>
      </c>
      <c r="E303" s="85"/>
    </row>
    <row r="304" spans="1:5" x14ac:dyDescent="0.25">
      <c r="A304" s="34" t="s">
        <v>251</v>
      </c>
      <c r="B304" s="125"/>
      <c r="C304" s="100"/>
      <c r="D304" s="84">
        <f t="shared" si="14"/>
        <v>5839988</v>
      </c>
      <c r="E304" s="85"/>
    </row>
    <row r="305" spans="1:5" x14ac:dyDescent="0.25">
      <c r="A305" s="34" t="s">
        <v>252</v>
      </c>
      <c r="B305" s="125"/>
      <c r="C305" s="100"/>
      <c r="D305" s="84">
        <f t="shared" si="14"/>
        <v>6067323</v>
      </c>
      <c r="E305" s="85"/>
    </row>
    <row r="306" spans="1:5" x14ac:dyDescent="0.25">
      <c r="A306" s="34" t="s">
        <v>253</v>
      </c>
      <c r="B306" s="125"/>
      <c r="C306" s="100"/>
      <c r="D306" s="84">
        <f t="shared" si="14"/>
        <v>6871484</v>
      </c>
      <c r="E306" s="85"/>
    </row>
    <row r="307" spans="1:5" x14ac:dyDescent="0.25">
      <c r="A307" s="34" t="s">
        <v>254</v>
      </c>
      <c r="B307" s="125"/>
      <c r="C307" s="100"/>
      <c r="D307" s="84">
        <f t="shared" si="14"/>
        <v>7555802</v>
      </c>
      <c r="E307" s="85"/>
    </row>
    <row r="308" spans="1:5" x14ac:dyDescent="0.25">
      <c r="A308" s="34" t="s">
        <v>255</v>
      </c>
      <c r="B308" s="125"/>
      <c r="C308" s="100"/>
      <c r="D308" s="84">
        <f t="shared" si="14"/>
        <v>8819089</v>
      </c>
      <c r="E308" s="85"/>
    </row>
    <row r="309" spans="1:5" x14ac:dyDescent="0.25">
      <c r="A309" s="111" t="s">
        <v>315</v>
      </c>
      <c r="B309" s="112"/>
      <c r="C309" s="112"/>
      <c r="D309" s="112"/>
      <c r="E309" s="113"/>
    </row>
    <row r="310" spans="1:5" x14ac:dyDescent="0.25">
      <c r="A310" s="76" t="s">
        <v>256</v>
      </c>
      <c r="B310" s="129" t="s">
        <v>257</v>
      </c>
      <c r="C310" s="130"/>
      <c r="D310" s="114"/>
      <c r="E310" s="115"/>
    </row>
    <row r="311" spans="1:5" x14ac:dyDescent="0.25">
      <c r="A311" s="74" t="s">
        <v>258</v>
      </c>
      <c r="B311" s="126" t="s">
        <v>313</v>
      </c>
      <c r="C311" s="99" t="s">
        <v>111</v>
      </c>
      <c r="D311" s="84">
        <v>2025.9604000000002</v>
      </c>
      <c r="E311" s="83"/>
    </row>
    <row r="312" spans="1:5" x14ac:dyDescent="0.25">
      <c r="A312" s="74" t="s">
        <v>259</v>
      </c>
      <c r="B312" s="127"/>
      <c r="C312" s="100"/>
      <c r="D312" s="84">
        <v>1280.6265625000001</v>
      </c>
      <c r="E312" s="83"/>
    </row>
    <row r="313" spans="1:5" x14ac:dyDescent="0.25">
      <c r="A313" s="74" t="s">
        <v>260</v>
      </c>
      <c r="B313" s="127"/>
      <c r="C313" s="100"/>
      <c r="D313" s="84">
        <v>1285.8497500000001</v>
      </c>
      <c r="E313" s="83"/>
    </row>
    <row r="314" spans="1:5" x14ac:dyDescent="0.25">
      <c r="A314" s="74" t="s">
        <v>261</v>
      </c>
      <c r="B314" s="127"/>
      <c r="C314" s="100"/>
      <c r="D314" s="84">
        <v>1236.7161874999999</v>
      </c>
      <c r="E314" s="83"/>
    </row>
    <row r="315" spans="1:5" x14ac:dyDescent="0.25">
      <c r="A315" s="74" t="s">
        <v>262</v>
      </c>
      <c r="B315" s="127"/>
      <c r="C315" s="100"/>
      <c r="D315" s="84">
        <v>1260.2845</v>
      </c>
      <c r="E315" s="83"/>
    </row>
    <row r="316" spans="1:5" x14ac:dyDescent="0.25">
      <c r="A316" s="74" t="s">
        <v>263</v>
      </c>
      <c r="B316" s="127"/>
      <c r="C316" s="100"/>
      <c r="D316" s="84">
        <v>894.47136</v>
      </c>
      <c r="E316" s="83"/>
    </row>
    <row r="317" spans="1:5" x14ac:dyDescent="0.25">
      <c r="A317" s="74" t="s">
        <v>264</v>
      </c>
      <c r="B317" s="127"/>
      <c r="C317" s="100"/>
      <c r="D317" s="84">
        <v>876.20500000000004</v>
      </c>
      <c r="E317" s="83"/>
    </row>
    <row r="318" spans="1:5" x14ac:dyDescent="0.25">
      <c r="A318" s="74" t="s">
        <v>265</v>
      </c>
      <c r="B318" s="127"/>
      <c r="C318" s="100"/>
      <c r="D318" s="84">
        <v>2241.9478250000002</v>
      </c>
      <c r="E318" s="83"/>
    </row>
    <row r="319" spans="1:5" x14ac:dyDescent="0.25">
      <c r="A319" s="74" t="s">
        <v>266</v>
      </c>
      <c r="B319" s="127"/>
      <c r="C319" s="100"/>
      <c r="D319" s="84">
        <v>1472.4809841269841</v>
      </c>
      <c r="E319" s="83"/>
    </row>
    <row r="320" spans="1:5" x14ac:dyDescent="0.25">
      <c r="A320" s="74" t="s">
        <v>267</v>
      </c>
      <c r="B320" s="127"/>
      <c r="C320" s="100"/>
      <c r="D320" s="84">
        <v>437.66809523809525</v>
      </c>
      <c r="E320" s="83"/>
    </row>
    <row r="321" spans="1:5" x14ac:dyDescent="0.25">
      <c r="A321" s="74" t="s">
        <v>268</v>
      </c>
      <c r="B321" s="127"/>
      <c r="C321" s="100"/>
      <c r="D321" s="84">
        <v>1004.91413</v>
      </c>
      <c r="E321" s="83"/>
    </row>
    <row r="322" spans="1:5" x14ac:dyDescent="0.25">
      <c r="A322" s="74" t="s">
        <v>269</v>
      </c>
      <c r="B322" s="127"/>
      <c r="C322" s="100"/>
      <c r="D322" s="84">
        <v>413.35694000000001</v>
      </c>
      <c r="E322" s="83"/>
    </row>
    <row r="323" spans="1:5" x14ac:dyDescent="0.25">
      <c r="A323" s="74" t="s">
        <v>270</v>
      </c>
      <c r="B323" s="127"/>
      <c r="C323" s="100"/>
      <c r="D323" s="84">
        <v>3051.8685230625001</v>
      </c>
      <c r="E323" s="83"/>
    </row>
    <row r="324" spans="1:5" x14ac:dyDescent="0.25">
      <c r="A324" s="74" t="s">
        <v>271</v>
      </c>
      <c r="B324" s="127"/>
      <c r="C324" s="100"/>
      <c r="D324" s="84">
        <v>1544.35180216</v>
      </c>
      <c r="E324" s="83"/>
    </row>
    <row r="325" spans="1:5" x14ac:dyDescent="0.25">
      <c r="A325" s="74" t="s">
        <v>272</v>
      </c>
      <c r="B325" s="127"/>
      <c r="C325" s="100"/>
      <c r="D325" s="84">
        <v>1190.2435247500002</v>
      </c>
      <c r="E325" s="83"/>
    </row>
    <row r="326" spans="1:5" x14ac:dyDescent="0.25">
      <c r="A326" s="74" t="s">
        <v>273</v>
      </c>
      <c r="B326" s="127"/>
      <c r="C326" s="100"/>
      <c r="D326" s="84">
        <v>786.25914190476192</v>
      </c>
      <c r="E326" s="83"/>
    </row>
    <row r="327" spans="1:5" x14ac:dyDescent="0.25">
      <c r="A327" s="74" t="s">
        <v>274</v>
      </c>
      <c r="B327" s="127"/>
      <c r="C327" s="100"/>
      <c r="D327" s="84">
        <v>528.07816250000008</v>
      </c>
      <c r="E327" s="83"/>
    </row>
    <row r="328" spans="1:5" x14ac:dyDescent="0.25">
      <c r="A328" s="74" t="s">
        <v>275</v>
      </c>
      <c r="B328" s="127"/>
      <c r="C328" s="100"/>
      <c r="D328" s="84">
        <v>3079.4</v>
      </c>
      <c r="E328" s="83"/>
    </row>
    <row r="329" spans="1:5" x14ac:dyDescent="0.25">
      <c r="A329" s="74" t="s">
        <v>276</v>
      </c>
      <c r="B329" s="127"/>
      <c r="C329" s="100"/>
      <c r="D329" s="84">
        <v>1800.7192</v>
      </c>
      <c r="E329" s="83"/>
    </row>
    <row r="330" spans="1:5" x14ac:dyDescent="0.25">
      <c r="A330" s="74" t="s">
        <v>277</v>
      </c>
      <c r="B330" s="127"/>
      <c r="C330" s="100"/>
      <c r="D330" s="84">
        <v>1940.9342499999998</v>
      </c>
      <c r="E330" s="83"/>
    </row>
    <row r="331" spans="1:5" x14ac:dyDescent="0.25">
      <c r="A331" s="74" t="s">
        <v>278</v>
      </c>
      <c r="B331" s="127"/>
      <c r="C331" s="100"/>
      <c r="D331" s="84">
        <v>1141.8032499999999</v>
      </c>
      <c r="E331" s="83"/>
    </row>
    <row r="332" spans="1:5" x14ac:dyDescent="0.25">
      <c r="A332" s="74" t="s">
        <v>279</v>
      </c>
      <c r="B332" s="127"/>
      <c r="C332" s="100"/>
      <c r="D332" s="84">
        <v>1335.4803174603176</v>
      </c>
      <c r="E332" s="83"/>
    </row>
    <row r="333" spans="1:5" x14ac:dyDescent="0.25">
      <c r="A333" s="74" t="s">
        <v>280</v>
      </c>
      <c r="B333" s="127"/>
      <c r="C333" s="100"/>
      <c r="D333" s="84">
        <v>1322.3280952380953</v>
      </c>
      <c r="E333" s="83"/>
    </row>
    <row r="334" spans="1:5" x14ac:dyDescent="0.25">
      <c r="A334" s="74" t="s">
        <v>281</v>
      </c>
      <c r="B334" s="127"/>
      <c r="C334" s="100"/>
      <c r="D334" s="84">
        <v>1205.3566666666666</v>
      </c>
      <c r="E334" s="83"/>
    </row>
    <row r="335" spans="1:5" x14ac:dyDescent="0.25">
      <c r="A335" s="74" t="s">
        <v>282</v>
      </c>
      <c r="B335" s="127"/>
      <c r="C335" s="100"/>
      <c r="D335" s="84">
        <v>1223.0436507936508</v>
      </c>
      <c r="E335" s="83"/>
    </row>
    <row r="336" spans="1:5" x14ac:dyDescent="0.25">
      <c r="A336" s="74" t="s">
        <v>283</v>
      </c>
      <c r="B336" s="127"/>
      <c r="C336" s="100"/>
      <c r="D336" s="84">
        <v>857.05587301587298</v>
      </c>
      <c r="E336" s="83"/>
    </row>
    <row r="337" spans="1:5" x14ac:dyDescent="0.25">
      <c r="A337" s="74" t="s">
        <v>284</v>
      </c>
      <c r="B337" s="127"/>
      <c r="C337" s="100"/>
      <c r="D337" s="84">
        <v>986.95660000000009</v>
      </c>
      <c r="E337" s="83"/>
    </row>
    <row r="338" spans="1:5" x14ac:dyDescent="0.25">
      <c r="A338" s="74" t="s">
        <v>285</v>
      </c>
      <c r="B338" s="127"/>
      <c r="C338" s="100"/>
      <c r="D338" s="84">
        <v>874.18470000000002</v>
      </c>
      <c r="E338" s="83"/>
    </row>
    <row r="339" spans="1:5" x14ac:dyDescent="0.25">
      <c r="A339" s="74" t="s">
        <v>286</v>
      </c>
      <c r="B339" s="127"/>
      <c r="C339" s="100"/>
      <c r="D339" s="84">
        <v>940.05360000000007</v>
      </c>
      <c r="E339" s="83"/>
    </row>
    <row r="340" spans="1:5" x14ac:dyDescent="0.25">
      <c r="A340" s="74" t="s">
        <v>287</v>
      </c>
      <c r="B340" s="127"/>
      <c r="C340" s="100"/>
      <c r="D340" s="84">
        <v>811.62660000000005</v>
      </c>
      <c r="E340" s="83"/>
    </row>
    <row r="341" spans="1:5" x14ac:dyDescent="0.25">
      <c r="A341" s="74" t="s">
        <v>288</v>
      </c>
      <c r="B341" s="127"/>
      <c r="C341" s="100"/>
      <c r="D341" s="84">
        <v>602.41430000000003</v>
      </c>
      <c r="E341" s="83"/>
    </row>
    <row r="342" spans="1:5" x14ac:dyDescent="0.25">
      <c r="A342" s="74" t="s">
        <v>289</v>
      </c>
      <c r="B342" s="127"/>
      <c r="C342" s="100"/>
      <c r="D342" s="84">
        <v>667.68356249999999</v>
      </c>
      <c r="E342" s="83"/>
    </row>
    <row r="343" spans="1:5" x14ac:dyDescent="0.25">
      <c r="A343" s="74" t="s">
        <v>290</v>
      </c>
      <c r="B343" s="127"/>
      <c r="C343" s="100"/>
      <c r="D343" s="84">
        <v>607.13018750000003</v>
      </c>
      <c r="E343" s="83"/>
    </row>
    <row r="344" spans="1:5" x14ac:dyDescent="0.25">
      <c r="A344" s="74" t="s">
        <v>291</v>
      </c>
      <c r="B344" s="127"/>
      <c r="C344" s="100"/>
      <c r="D344" s="84">
        <v>638.35806250000007</v>
      </c>
      <c r="E344" s="83"/>
    </row>
    <row r="345" spans="1:5" x14ac:dyDescent="0.25">
      <c r="A345" s="74" t="s">
        <v>292</v>
      </c>
      <c r="B345" s="127"/>
      <c r="C345" s="100"/>
      <c r="D345" s="84">
        <v>559.78775000000007</v>
      </c>
      <c r="E345" s="83"/>
    </row>
    <row r="346" spans="1:5" x14ac:dyDescent="0.25">
      <c r="A346" s="74" t="s">
        <v>293</v>
      </c>
      <c r="B346" s="127"/>
      <c r="C346" s="100"/>
      <c r="D346" s="84">
        <v>723.57556250000005</v>
      </c>
      <c r="E346" s="83"/>
    </row>
    <row r="347" spans="1:5" x14ac:dyDescent="0.25">
      <c r="A347" s="74" t="s">
        <v>294</v>
      </c>
      <c r="B347" s="127"/>
      <c r="C347" s="100"/>
      <c r="D347" s="84">
        <v>463.12396000000001</v>
      </c>
      <c r="E347" s="83"/>
    </row>
    <row r="348" spans="1:5" x14ac:dyDescent="0.25">
      <c r="A348" s="74" t="s">
        <v>295</v>
      </c>
      <c r="B348" s="127"/>
      <c r="C348" s="100"/>
      <c r="D348" s="84">
        <v>423.56167999999997</v>
      </c>
      <c r="E348" s="83"/>
    </row>
    <row r="349" spans="1:5" x14ac:dyDescent="0.25">
      <c r="A349" s="74" t="s">
        <v>296</v>
      </c>
      <c r="B349" s="127"/>
      <c r="C349" s="100"/>
      <c r="D349" s="84">
        <v>441.51832000000002</v>
      </c>
      <c r="E349" s="83"/>
    </row>
    <row r="350" spans="1:5" x14ac:dyDescent="0.25">
      <c r="A350" s="74" t="s">
        <v>297</v>
      </c>
      <c r="B350" s="127"/>
      <c r="C350" s="100"/>
      <c r="D350" s="84">
        <v>391.49675999999999</v>
      </c>
      <c r="E350" s="83"/>
    </row>
    <row r="351" spans="1:5" x14ac:dyDescent="0.25">
      <c r="A351" s="74" t="s">
        <v>298</v>
      </c>
      <c r="B351" s="127"/>
      <c r="C351" s="100"/>
      <c r="D351" s="84">
        <v>353.87957499999999</v>
      </c>
      <c r="E351" s="83"/>
    </row>
    <row r="352" spans="1:5" x14ac:dyDescent="0.25">
      <c r="A352" s="74" t="s">
        <v>299</v>
      </c>
      <c r="B352" s="127"/>
      <c r="C352" s="100"/>
      <c r="D352" s="84">
        <v>328.81939999999997</v>
      </c>
      <c r="E352" s="83"/>
    </row>
    <row r="353" spans="1:5" x14ac:dyDescent="0.25">
      <c r="A353" s="74" t="s">
        <v>300</v>
      </c>
      <c r="B353" s="127"/>
      <c r="C353" s="100"/>
      <c r="D353" s="84">
        <v>340.70979999999997</v>
      </c>
      <c r="E353" s="83"/>
    </row>
    <row r="354" spans="1:5" x14ac:dyDescent="0.25">
      <c r="A354" s="74" t="s">
        <v>301</v>
      </c>
      <c r="B354" s="127"/>
      <c r="C354" s="100"/>
      <c r="D354" s="84">
        <v>309.45077500000002</v>
      </c>
      <c r="E354" s="83"/>
    </row>
    <row r="355" spans="1:5" x14ac:dyDescent="0.25">
      <c r="A355" s="74" t="s">
        <v>302</v>
      </c>
      <c r="B355" s="127"/>
      <c r="C355" s="100"/>
      <c r="D355" s="84">
        <v>232.29988888888889</v>
      </c>
      <c r="E355" s="83"/>
    </row>
    <row r="356" spans="1:5" x14ac:dyDescent="0.25">
      <c r="A356" s="74" t="s">
        <v>303</v>
      </c>
      <c r="B356" s="127"/>
      <c r="C356" s="100"/>
      <c r="D356" s="84">
        <v>216.54547619047619</v>
      </c>
      <c r="E356" s="83"/>
    </row>
    <row r="357" spans="1:5" x14ac:dyDescent="0.25">
      <c r="A357" s="74" t="s">
        <v>304</v>
      </c>
      <c r="B357" s="127"/>
      <c r="C357" s="100"/>
      <c r="D357" s="84">
        <v>223.56234920634921</v>
      </c>
      <c r="E357" s="83"/>
    </row>
    <row r="358" spans="1:5" x14ac:dyDescent="0.25">
      <c r="A358" s="74" t="s">
        <v>305</v>
      </c>
      <c r="B358" s="127"/>
      <c r="C358" s="100"/>
      <c r="D358" s="84">
        <v>203.76761904761906</v>
      </c>
      <c r="E358" s="83"/>
    </row>
    <row r="359" spans="1:5" x14ac:dyDescent="0.25">
      <c r="A359" s="74" t="s">
        <v>306</v>
      </c>
      <c r="B359" s="127"/>
      <c r="C359" s="100"/>
      <c r="D359" s="84">
        <v>215.42094</v>
      </c>
      <c r="E359" s="83"/>
    </row>
    <row r="360" spans="1:5" x14ac:dyDescent="0.25">
      <c r="A360" s="74" t="s">
        <v>307</v>
      </c>
      <c r="B360" s="127"/>
      <c r="C360" s="100"/>
      <c r="D360" s="84">
        <v>207.30413999999999</v>
      </c>
      <c r="E360" s="83"/>
    </row>
    <row r="361" spans="1:5" x14ac:dyDescent="0.25">
      <c r="A361" s="74" t="s">
        <v>308</v>
      </c>
      <c r="B361" s="127"/>
      <c r="C361" s="100"/>
      <c r="D361" s="84">
        <v>208.79222000000001</v>
      </c>
      <c r="E361" s="83"/>
    </row>
    <row r="362" spans="1:5" x14ac:dyDescent="0.25">
      <c r="A362" s="74" t="s">
        <v>309</v>
      </c>
      <c r="B362" s="127"/>
      <c r="C362" s="100"/>
      <c r="D362" s="84">
        <v>200.77510000000001</v>
      </c>
      <c r="E362" s="83"/>
    </row>
    <row r="363" spans="1:5" x14ac:dyDescent="0.25">
      <c r="A363" s="74" t="s">
        <v>310</v>
      </c>
      <c r="B363" s="127"/>
      <c r="C363" s="100"/>
      <c r="D363" s="84">
        <v>1028.112859220219</v>
      </c>
      <c r="E363" s="83"/>
    </row>
    <row r="364" spans="1:5" x14ac:dyDescent="0.25">
      <c r="A364" s="74" t="s">
        <v>311</v>
      </c>
      <c r="B364" s="127"/>
      <c r="C364" s="100"/>
      <c r="D364" s="84">
        <v>822.49028737617527</v>
      </c>
      <c r="E364" s="83"/>
    </row>
    <row r="365" spans="1:5" x14ac:dyDescent="0.25">
      <c r="A365" s="74" t="s">
        <v>312</v>
      </c>
      <c r="B365" s="128"/>
      <c r="C365" s="101"/>
      <c r="D365" s="84">
        <v>278318.53999999998</v>
      </c>
      <c r="E365" s="83"/>
    </row>
    <row r="366" spans="1:5" x14ac:dyDescent="0.25">
      <c r="A366" s="73" t="s">
        <v>256</v>
      </c>
      <c r="B366" s="131">
        <v>35</v>
      </c>
      <c r="C366" s="99" t="s">
        <v>111</v>
      </c>
      <c r="D366" s="97"/>
      <c r="E366" s="98"/>
    </row>
    <row r="367" spans="1:5" x14ac:dyDescent="0.25">
      <c r="A367" s="73" t="str">
        <f>'[1]Прил.10_Ст ставки'!B105</f>
        <v xml:space="preserve">Одной КЛ (АПвП-1х400 мм2) в траншее </v>
      </c>
      <c r="B367" s="132"/>
      <c r="C367" s="100"/>
      <c r="D367" s="84">
        <v>1902.2495011000001</v>
      </c>
      <c r="E367" s="83"/>
    </row>
    <row r="368" spans="1:5" x14ac:dyDescent="0.25">
      <c r="A368" s="80" t="str">
        <f>'[1]Прил.10_Ст ставки'!B106</f>
        <v xml:space="preserve">Двух КЛ (АПвП-1х400 мм2) в траншее </v>
      </c>
      <c r="B368" s="132"/>
      <c r="C368" s="100"/>
      <c r="D368" s="84">
        <v>1571.2256020380953</v>
      </c>
      <c r="E368" s="83"/>
    </row>
    <row r="369" spans="1:5" x14ac:dyDescent="0.25">
      <c r="A369" s="80" t="str">
        <f>'[1]Прил.10_Ст ставки'!B107</f>
        <v xml:space="preserve">Одной КЛ (АПвП-1х500 мм2) в траншее </v>
      </c>
      <c r="B369" s="132"/>
      <c r="C369" s="100"/>
      <c r="D369" s="84">
        <v>951.62146044000019</v>
      </c>
      <c r="E369" s="83"/>
    </row>
    <row r="370" spans="1:5" x14ac:dyDescent="0.25">
      <c r="A370" s="80" t="str">
        <f>'[1]Прил.10_Ст ставки'!B108</f>
        <v xml:space="preserve">Двух КЛ (АПвП-1х500 мм2) в траншее </v>
      </c>
      <c r="B370" s="133"/>
      <c r="C370" s="101"/>
      <c r="D370" s="84">
        <v>890.6012370525001</v>
      </c>
      <c r="E370" s="83"/>
    </row>
    <row r="371" spans="1:5" x14ac:dyDescent="0.25">
      <c r="A371" s="80" t="s">
        <v>256</v>
      </c>
      <c r="B371" s="131">
        <v>110</v>
      </c>
      <c r="C371" s="99" t="s">
        <v>111</v>
      </c>
      <c r="D371" s="97"/>
      <c r="E371" s="98"/>
    </row>
    <row r="372" spans="1:5" x14ac:dyDescent="0.25">
      <c r="A372" s="81" t="str">
        <f>'[1]Прил.10_Ст ставки'!B94</f>
        <v xml:space="preserve">Двух КЛ (АПвП-1х95 мм2) в траншее </v>
      </c>
      <c r="B372" s="132"/>
      <c r="C372" s="100"/>
      <c r="D372" s="84">
        <v>2080.4298204400006</v>
      </c>
      <c r="E372" s="83"/>
    </row>
    <row r="373" spans="1:5" x14ac:dyDescent="0.25">
      <c r="A373" s="81" t="str">
        <f>'[1]Прил.10_Ст ставки'!B95</f>
        <v xml:space="preserve">Одной КЛ (АПвП-1х120 мм2) в траншее </v>
      </c>
      <c r="B373" s="132"/>
      <c r="C373" s="100"/>
      <c r="D373" s="84">
        <v>2324.5357203200006</v>
      </c>
      <c r="E373" s="83"/>
    </row>
    <row r="374" spans="1:5" x14ac:dyDescent="0.25">
      <c r="A374" s="81" t="str">
        <f>'[1]Прил.10_Ст ставки'!B96</f>
        <v xml:space="preserve">Двух КЛ (АПвП-1х120 мм2) в траншее </v>
      </c>
      <c r="B374" s="132"/>
      <c r="C374" s="100"/>
      <c r="D374" s="84">
        <v>919.36451564200001</v>
      </c>
      <c r="E374" s="83"/>
    </row>
    <row r="375" spans="1:5" x14ac:dyDescent="0.25">
      <c r="A375" s="81" t="str">
        <f>'[1]Прил.10_Ст ставки'!B97</f>
        <v xml:space="preserve">Одной КЛ (АПвП-1х150 мм2) в траншее </v>
      </c>
      <c r="B375" s="132"/>
      <c r="C375" s="100"/>
      <c r="D375" s="84">
        <v>1323.9853157135999</v>
      </c>
      <c r="E375" s="83"/>
    </row>
    <row r="376" spans="1:5" x14ac:dyDescent="0.25">
      <c r="A376" s="81" t="str">
        <f>'[1]Прил.10_Ст ставки'!B98</f>
        <v xml:space="preserve">Двух КЛ (АПвП-1х150 мм2) в траншее </v>
      </c>
      <c r="B376" s="132"/>
      <c r="C376" s="100"/>
      <c r="D376" s="84">
        <v>732.02579977624987</v>
      </c>
      <c r="E376" s="83"/>
    </row>
    <row r="377" spans="1:5" x14ac:dyDescent="0.25">
      <c r="A377" s="81" t="str">
        <f>'[1]Прил.10_Ст ставки'!B99</f>
        <v xml:space="preserve">Одной КЛ (АПвП-1х185 мм2) в траншее </v>
      </c>
      <c r="B377" s="132"/>
      <c r="C377" s="100"/>
      <c r="D377" s="84">
        <v>702.70372052126982</v>
      </c>
      <c r="E377" s="83"/>
    </row>
    <row r="378" spans="1:5" x14ac:dyDescent="0.25">
      <c r="A378" s="81" t="str">
        <f>'[1]Прил.10_Ст ставки'!B100</f>
        <v xml:space="preserve">Двух КЛ (АПвП-1х185 мм2) в траншее </v>
      </c>
      <c r="B378" s="132"/>
      <c r="C378" s="100"/>
      <c r="D378" s="84">
        <v>3414.802386014996</v>
      </c>
      <c r="E378" s="83"/>
    </row>
    <row r="379" spans="1:5" x14ac:dyDescent="0.25">
      <c r="A379" s="81" t="str">
        <f>'[1]Прил.10_Ст ставки'!B101</f>
        <v xml:space="preserve">Одной КЛ (АПвП-1х240 мм2) в траншее </v>
      </c>
      <c r="B379" s="132"/>
      <c r="C379" s="100"/>
      <c r="D379" s="84">
        <v>1893.6165504060002</v>
      </c>
      <c r="E379" s="83"/>
    </row>
    <row r="380" spans="1:5" x14ac:dyDescent="0.25">
      <c r="A380" s="81" t="str">
        <f>'[1]Прил.10_Ст ставки'!B102</f>
        <v xml:space="preserve">Двух КЛ (АПвП-1х240 мм2) в траншее </v>
      </c>
      <c r="B380" s="132"/>
      <c r="C380" s="100"/>
      <c r="D380" s="84">
        <v>1353.5810002537496</v>
      </c>
      <c r="E380" s="83"/>
    </row>
    <row r="381" spans="1:5" x14ac:dyDescent="0.25">
      <c r="A381" s="81" t="str">
        <f>'[1]Прил.10_Ст ставки'!B103</f>
        <v xml:space="preserve">Одной КЛ (АПвП-1х300 мм2) в траншее </v>
      </c>
      <c r="B381" s="133"/>
      <c r="C381" s="101"/>
      <c r="D381" s="84">
        <v>1357.0926650879999</v>
      </c>
      <c r="E381" s="83"/>
    </row>
    <row r="382" spans="1:5" ht="44.25" customHeight="1" x14ac:dyDescent="0.25">
      <c r="A382" s="116" t="s">
        <v>314</v>
      </c>
      <c r="B382" s="117"/>
      <c r="C382" s="117"/>
      <c r="D382" s="117"/>
      <c r="E382" s="118"/>
    </row>
    <row r="383" spans="1:5" x14ac:dyDescent="0.25">
      <c r="A383" s="76" t="s">
        <v>256</v>
      </c>
      <c r="B383" s="129" t="s">
        <v>257</v>
      </c>
      <c r="C383" s="130"/>
      <c r="D383" s="114"/>
      <c r="E383" s="115"/>
    </row>
    <row r="384" spans="1:5" x14ac:dyDescent="0.25">
      <c r="A384" s="74" t="s">
        <v>258</v>
      </c>
      <c r="B384" s="126" t="s">
        <v>313</v>
      </c>
      <c r="C384" s="99" t="s">
        <v>111</v>
      </c>
      <c r="D384" s="84">
        <f>D311/2</f>
        <v>1012.9802000000001</v>
      </c>
      <c r="E384" s="83"/>
    </row>
    <row r="385" spans="1:5" x14ac:dyDescent="0.25">
      <c r="A385" s="74" t="s">
        <v>259</v>
      </c>
      <c r="B385" s="127"/>
      <c r="C385" s="100"/>
      <c r="D385" s="84">
        <f t="shared" ref="D385:D448" si="15">D312/2</f>
        <v>640.31328125000005</v>
      </c>
      <c r="E385" s="83"/>
    </row>
    <row r="386" spans="1:5" x14ac:dyDescent="0.25">
      <c r="A386" s="74" t="s">
        <v>260</v>
      </c>
      <c r="B386" s="127"/>
      <c r="C386" s="100"/>
      <c r="D386" s="84">
        <f t="shared" si="15"/>
        <v>642.92487500000004</v>
      </c>
      <c r="E386" s="83"/>
    </row>
    <row r="387" spans="1:5" x14ac:dyDescent="0.25">
      <c r="A387" s="74" t="s">
        <v>261</v>
      </c>
      <c r="B387" s="127"/>
      <c r="C387" s="100"/>
      <c r="D387" s="84">
        <f t="shared" si="15"/>
        <v>618.35809374999997</v>
      </c>
      <c r="E387" s="83"/>
    </row>
    <row r="388" spans="1:5" x14ac:dyDescent="0.25">
      <c r="A388" s="74" t="s">
        <v>262</v>
      </c>
      <c r="B388" s="127"/>
      <c r="C388" s="100"/>
      <c r="D388" s="84">
        <f t="shared" si="15"/>
        <v>630.14224999999999</v>
      </c>
      <c r="E388" s="83"/>
    </row>
    <row r="389" spans="1:5" x14ac:dyDescent="0.25">
      <c r="A389" s="74" t="s">
        <v>263</v>
      </c>
      <c r="B389" s="127"/>
      <c r="C389" s="100"/>
      <c r="D389" s="84">
        <f t="shared" si="15"/>
        <v>447.23568</v>
      </c>
      <c r="E389" s="83"/>
    </row>
    <row r="390" spans="1:5" x14ac:dyDescent="0.25">
      <c r="A390" s="74" t="s">
        <v>264</v>
      </c>
      <c r="B390" s="127"/>
      <c r="C390" s="100"/>
      <c r="D390" s="84">
        <f t="shared" si="15"/>
        <v>438.10250000000002</v>
      </c>
      <c r="E390" s="83"/>
    </row>
    <row r="391" spans="1:5" x14ac:dyDescent="0.25">
      <c r="A391" s="74" t="s">
        <v>265</v>
      </c>
      <c r="B391" s="127"/>
      <c r="C391" s="100"/>
      <c r="D391" s="84">
        <f t="shared" si="15"/>
        <v>1120.9739125000001</v>
      </c>
      <c r="E391" s="83"/>
    </row>
    <row r="392" spans="1:5" x14ac:dyDescent="0.25">
      <c r="A392" s="74" t="s">
        <v>266</v>
      </c>
      <c r="B392" s="127"/>
      <c r="C392" s="100"/>
      <c r="D392" s="84">
        <f t="shared" si="15"/>
        <v>736.24049206349207</v>
      </c>
      <c r="E392" s="83"/>
    </row>
    <row r="393" spans="1:5" x14ac:dyDescent="0.25">
      <c r="A393" s="74" t="s">
        <v>267</v>
      </c>
      <c r="B393" s="127"/>
      <c r="C393" s="100"/>
      <c r="D393" s="84">
        <f t="shared" si="15"/>
        <v>218.83404761904762</v>
      </c>
      <c r="E393" s="83"/>
    </row>
    <row r="394" spans="1:5" x14ac:dyDescent="0.25">
      <c r="A394" s="74" t="s">
        <v>268</v>
      </c>
      <c r="B394" s="127"/>
      <c r="C394" s="100"/>
      <c r="D394" s="84">
        <f t="shared" si="15"/>
        <v>502.457065</v>
      </c>
      <c r="E394" s="83"/>
    </row>
    <row r="395" spans="1:5" x14ac:dyDescent="0.25">
      <c r="A395" s="74" t="s">
        <v>269</v>
      </c>
      <c r="B395" s="127"/>
      <c r="C395" s="100"/>
      <c r="D395" s="84">
        <f t="shared" si="15"/>
        <v>206.67847</v>
      </c>
      <c r="E395" s="83"/>
    </row>
    <row r="396" spans="1:5" x14ac:dyDescent="0.25">
      <c r="A396" s="74" t="s">
        <v>270</v>
      </c>
      <c r="B396" s="127"/>
      <c r="C396" s="100"/>
      <c r="D396" s="84">
        <f t="shared" si="15"/>
        <v>1525.9342615312501</v>
      </c>
      <c r="E396" s="83"/>
    </row>
    <row r="397" spans="1:5" x14ac:dyDescent="0.25">
      <c r="A397" s="74" t="s">
        <v>271</v>
      </c>
      <c r="B397" s="127"/>
      <c r="C397" s="100"/>
      <c r="D397" s="84">
        <f t="shared" si="15"/>
        <v>772.17590108000002</v>
      </c>
      <c r="E397" s="83"/>
    </row>
    <row r="398" spans="1:5" x14ac:dyDescent="0.25">
      <c r="A398" s="74" t="s">
        <v>272</v>
      </c>
      <c r="B398" s="127"/>
      <c r="C398" s="100"/>
      <c r="D398" s="84">
        <f t="shared" si="15"/>
        <v>595.12176237500012</v>
      </c>
      <c r="E398" s="83"/>
    </row>
    <row r="399" spans="1:5" x14ac:dyDescent="0.25">
      <c r="A399" s="74" t="s">
        <v>273</v>
      </c>
      <c r="B399" s="127"/>
      <c r="C399" s="100"/>
      <c r="D399" s="84">
        <f t="shared" si="15"/>
        <v>393.12957095238096</v>
      </c>
      <c r="E399" s="83"/>
    </row>
    <row r="400" spans="1:5" x14ac:dyDescent="0.25">
      <c r="A400" s="74" t="s">
        <v>274</v>
      </c>
      <c r="B400" s="127"/>
      <c r="C400" s="100"/>
      <c r="D400" s="84">
        <f t="shared" si="15"/>
        <v>264.03908125000004</v>
      </c>
      <c r="E400" s="83"/>
    </row>
    <row r="401" spans="1:5" x14ac:dyDescent="0.25">
      <c r="A401" s="74" t="s">
        <v>275</v>
      </c>
      <c r="B401" s="127"/>
      <c r="C401" s="100"/>
      <c r="D401" s="84">
        <f t="shared" si="15"/>
        <v>1539.7</v>
      </c>
      <c r="E401" s="83"/>
    </row>
    <row r="402" spans="1:5" x14ac:dyDescent="0.25">
      <c r="A402" s="74" t="s">
        <v>276</v>
      </c>
      <c r="B402" s="127"/>
      <c r="C402" s="100"/>
      <c r="D402" s="84">
        <f t="shared" si="15"/>
        <v>900.3596</v>
      </c>
      <c r="E402" s="83"/>
    </row>
    <row r="403" spans="1:5" x14ac:dyDescent="0.25">
      <c r="A403" s="74" t="s">
        <v>277</v>
      </c>
      <c r="B403" s="127"/>
      <c r="C403" s="100"/>
      <c r="D403" s="84">
        <f t="shared" si="15"/>
        <v>970.4671249999999</v>
      </c>
      <c r="E403" s="83"/>
    </row>
    <row r="404" spans="1:5" x14ac:dyDescent="0.25">
      <c r="A404" s="74" t="s">
        <v>278</v>
      </c>
      <c r="B404" s="127"/>
      <c r="C404" s="100"/>
      <c r="D404" s="84">
        <f t="shared" si="15"/>
        <v>570.90162499999997</v>
      </c>
      <c r="E404" s="83"/>
    </row>
    <row r="405" spans="1:5" x14ac:dyDescent="0.25">
      <c r="A405" s="74" t="s">
        <v>279</v>
      </c>
      <c r="B405" s="127"/>
      <c r="C405" s="100"/>
      <c r="D405" s="84">
        <f t="shared" si="15"/>
        <v>667.74015873015878</v>
      </c>
      <c r="E405" s="83"/>
    </row>
    <row r="406" spans="1:5" x14ac:dyDescent="0.25">
      <c r="A406" s="74" t="s">
        <v>280</v>
      </c>
      <c r="B406" s="127"/>
      <c r="C406" s="100"/>
      <c r="D406" s="84">
        <f t="shared" si="15"/>
        <v>661.16404761904766</v>
      </c>
      <c r="E406" s="83"/>
    </row>
    <row r="407" spans="1:5" x14ac:dyDescent="0.25">
      <c r="A407" s="74" t="s">
        <v>281</v>
      </c>
      <c r="B407" s="127"/>
      <c r="C407" s="100"/>
      <c r="D407" s="84">
        <f t="shared" si="15"/>
        <v>602.67833333333328</v>
      </c>
      <c r="E407" s="83"/>
    </row>
    <row r="408" spans="1:5" x14ac:dyDescent="0.25">
      <c r="A408" s="74" t="s">
        <v>282</v>
      </c>
      <c r="B408" s="127"/>
      <c r="C408" s="100"/>
      <c r="D408" s="84">
        <f t="shared" si="15"/>
        <v>611.52182539682542</v>
      </c>
      <c r="E408" s="83"/>
    </row>
    <row r="409" spans="1:5" x14ac:dyDescent="0.25">
      <c r="A409" s="74" t="s">
        <v>283</v>
      </c>
      <c r="B409" s="127"/>
      <c r="C409" s="100"/>
      <c r="D409" s="84">
        <f t="shared" si="15"/>
        <v>428.52793650793649</v>
      </c>
      <c r="E409" s="83"/>
    </row>
    <row r="410" spans="1:5" x14ac:dyDescent="0.25">
      <c r="A410" s="74" t="s">
        <v>284</v>
      </c>
      <c r="B410" s="127"/>
      <c r="C410" s="100"/>
      <c r="D410" s="84">
        <f t="shared" si="15"/>
        <v>493.47830000000005</v>
      </c>
      <c r="E410" s="83"/>
    </row>
    <row r="411" spans="1:5" x14ac:dyDescent="0.25">
      <c r="A411" s="74" t="s">
        <v>285</v>
      </c>
      <c r="B411" s="127"/>
      <c r="C411" s="100"/>
      <c r="D411" s="84">
        <f t="shared" si="15"/>
        <v>437.09235000000001</v>
      </c>
      <c r="E411" s="83"/>
    </row>
    <row r="412" spans="1:5" x14ac:dyDescent="0.25">
      <c r="A412" s="74" t="s">
        <v>286</v>
      </c>
      <c r="B412" s="127"/>
      <c r="C412" s="100"/>
      <c r="D412" s="84">
        <f t="shared" si="15"/>
        <v>470.02680000000004</v>
      </c>
      <c r="E412" s="83"/>
    </row>
    <row r="413" spans="1:5" x14ac:dyDescent="0.25">
      <c r="A413" s="74" t="s">
        <v>287</v>
      </c>
      <c r="B413" s="127"/>
      <c r="C413" s="100"/>
      <c r="D413" s="84">
        <f t="shared" si="15"/>
        <v>405.81330000000003</v>
      </c>
      <c r="E413" s="83"/>
    </row>
    <row r="414" spans="1:5" x14ac:dyDescent="0.25">
      <c r="A414" s="74" t="s">
        <v>288</v>
      </c>
      <c r="B414" s="127"/>
      <c r="C414" s="100"/>
      <c r="D414" s="84">
        <f t="shared" si="15"/>
        <v>301.20715000000001</v>
      </c>
      <c r="E414" s="83"/>
    </row>
    <row r="415" spans="1:5" x14ac:dyDescent="0.25">
      <c r="A415" s="74" t="s">
        <v>289</v>
      </c>
      <c r="B415" s="127"/>
      <c r="C415" s="100"/>
      <c r="D415" s="84">
        <f t="shared" si="15"/>
        <v>333.84178125</v>
      </c>
      <c r="E415" s="83"/>
    </row>
    <row r="416" spans="1:5" x14ac:dyDescent="0.25">
      <c r="A416" s="74" t="s">
        <v>290</v>
      </c>
      <c r="B416" s="127"/>
      <c r="C416" s="100"/>
      <c r="D416" s="84">
        <f t="shared" si="15"/>
        <v>303.56509375000002</v>
      </c>
      <c r="E416" s="83"/>
    </row>
    <row r="417" spans="1:5" x14ac:dyDescent="0.25">
      <c r="A417" s="74" t="s">
        <v>291</v>
      </c>
      <c r="B417" s="127"/>
      <c r="C417" s="100"/>
      <c r="D417" s="84">
        <f t="shared" si="15"/>
        <v>319.17903125000004</v>
      </c>
      <c r="E417" s="83"/>
    </row>
    <row r="418" spans="1:5" x14ac:dyDescent="0.25">
      <c r="A418" s="74" t="s">
        <v>292</v>
      </c>
      <c r="B418" s="127"/>
      <c r="C418" s="100"/>
      <c r="D418" s="84">
        <f t="shared" si="15"/>
        <v>279.89387500000004</v>
      </c>
      <c r="E418" s="83"/>
    </row>
    <row r="419" spans="1:5" x14ac:dyDescent="0.25">
      <c r="A419" s="74" t="s">
        <v>293</v>
      </c>
      <c r="B419" s="127"/>
      <c r="C419" s="100"/>
      <c r="D419" s="84">
        <f t="shared" si="15"/>
        <v>361.78778125000002</v>
      </c>
      <c r="E419" s="83"/>
    </row>
    <row r="420" spans="1:5" x14ac:dyDescent="0.25">
      <c r="A420" s="74" t="s">
        <v>294</v>
      </c>
      <c r="B420" s="127"/>
      <c r="C420" s="100"/>
      <c r="D420" s="84">
        <f t="shared" si="15"/>
        <v>231.56198000000001</v>
      </c>
      <c r="E420" s="83"/>
    </row>
    <row r="421" spans="1:5" x14ac:dyDescent="0.25">
      <c r="A421" s="74" t="s">
        <v>295</v>
      </c>
      <c r="B421" s="127"/>
      <c r="C421" s="100"/>
      <c r="D421" s="84">
        <f t="shared" si="15"/>
        <v>211.78083999999998</v>
      </c>
      <c r="E421" s="83"/>
    </row>
    <row r="422" spans="1:5" x14ac:dyDescent="0.25">
      <c r="A422" s="74" t="s">
        <v>296</v>
      </c>
      <c r="B422" s="127"/>
      <c r="C422" s="100"/>
      <c r="D422" s="84">
        <f t="shared" si="15"/>
        <v>220.75916000000001</v>
      </c>
      <c r="E422" s="83"/>
    </row>
    <row r="423" spans="1:5" x14ac:dyDescent="0.25">
      <c r="A423" s="74" t="s">
        <v>297</v>
      </c>
      <c r="B423" s="127"/>
      <c r="C423" s="100"/>
      <c r="D423" s="84">
        <f t="shared" si="15"/>
        <v>195.74838</v>
      </c>
      <c r="E423" s="83"/>
    </row>
    <row r="424" spans="1:5" x14ac:dyDescent="0.25">
      <c r="A424" s="74" t="s">
        <v>298</v>
      </c>
      <c r="B424" s="127"/>
      <c r="C424" s="100"/>
      <c r="D424" s="84">
        <f t="shared" si="15"/>
        <v>176.93978749999999</v>
      </c>
      <c r="E424" s="83"/>
    </row>
    <row r="425" spans="1:5" x14ac:dyDescent="0.25">
      <c r="A425" s="74" t="s">
        <v>299</v>
      </c>
      <c r="B425" s="127"/>
      <c r="C425" s="100"/>
      <c r="D425" s="84">
        <f t="shared" si="15"/>
        <v>164.40969999999999</v>
      </c>
      <c r="E425" s="83"/>
    </row>
    <row r="426" spans="1:5" x14ac:dyDescent="0.25">
      <c r="A426" s="74" t="s">
        <v>300</v>
      </c>
      <c r="B426" s="127"/>
      <c r="C426" s="100"/>
      <c r="D426" s="84">
        <f t="shared" si="15"/>
        <v>170.35489999999999</v>
      </c>
      <c r="E426" s="83"/>
    </row>
    <row r="427" spans="1:5" x14ac:dyDescent="0.25">
      <c r="A427" s="74" t="s">
        <v>301</v>
      </c>
      <c r="B427" s="127"/>
      <c r="C427" s="100"/>
      <c r="D427" s="84">
        <f t="shared" si="15"/>
        <v>154.72538750000001</v>
      </c>
      <c r="E427" s="83"/>
    </row>
    <row r="428" spans="1:5" x14ac:dyDescent="0.25">
      <c r="A428" s="74" t="s">
        <v>302</v>
      </c>
      <c r="B428" s="127"/>
      <c r="C428" s="100"/>
      <c r="D428" s="84">
        <f t="shared" si="15"/>
        <v>116.14994444444444</v>
      </c>
      <c r="E428" s="83"/>
    </row>
    <row r="429" spans="1:5" x14ac:dyDescent="0.25">
      <c r="A429" s="74" t="s">
        <v>303</v>
      </c>
      <c r="B429" s="127"/>
      <c r="C429" s="100"/>
      <c r="D429" s="84">
        <f t="shared" si="15"/>
        <v>108.2727380952381</v>
      </c>
      <c r="E429" s="83"/>
    </row>
    <row r="430" spans="1:5" x14ac:dyDescent="0.25">
      <c r="A430" s="74" t="s">
        <v>304</v>
      </c>
      <c r="B430" s="127"/>
      <c r="C430" s="100"/>
      <c r="D430" s="84">
        <f t="shared" si="15"/>
        <v>111.78117460317461</v>
      </c>
      <c r="E430" s="83"/>
    </row>
    <row r="431" spans="1:5" x14ac:dyDescent="0.25">
      <c r="A431" s="74" t="s">
        <v>305</v>
      </c>
      <c r="B431" s="127"/>
      <c r="C431" s="100"/>
      <c r="D431" s="84">
        <f t="shared" si="15"/>
        <v>101.88380952380953</v>
      </c>
      <c r="E431" s="83"/>
    </row>
    <row r="432" spans="1:5" x14ac:dyDescent="0.25">
      <c r="A432" s="74" t="s">
        <v>306</v>
      </c>
      <c r="B432" s="127"/>
      <c r="C432" s="100"/>
      <c r="D432" s="84">
        <f t="shared" si="15"/>
        <v>107.71047</v>
      </c>
      <c r="E432" s="83"/>
    </row>
    <row r="433" spans="1:5" x14ac:dyDescent="0.25">
      <c r="A433" s="74" t="s">
        <v>307</v>
      </c>
      <c r="B433" s="127"/>
      <c r="C433" s="100"/>
      <c r="D433" s="84">
        <f t="shared" si="15"/>
        <v>103.65206999999999</v>
      </c>
      <c r="E433" s="83"/>
    </row>
    <row r="434" spans="1:5" x14ac:dyDescent="0.25">
      <c r="A434" s="74" t="s">
        <v>308</v>
      </c>
      <c r="B434" s="127"/>
      <c r="C434" s="100"/>
      <c r="D434" s="84">
        <f t="shared" si="15"/>
        <v>104.39611000000001</v>
      </c>
      <c r="E434" s="83"/>
    </row>
    <row r="435" spans="1:5" x14ac:dyDescent="0.25">
      <c r="A435" s="74" t="s">
        <v>309</v>
      </c>
      <c r="B435" s="127"/>
      <c r="C435" s="100"/>
      <c r="D435" s="84">
        <f t="shared" si="15"/>
        <v>100.38755</v>
      </c>
      <c r="E435" s="83"/>
    </row>
    <row r="436" spans="1:5" x14ac:dyDescent="0.25">
      <c r="A436" s="74" t="s">
        <v>310</v>
      </c>
      <c r="B436" s="127"/>
      <c r="C436" s="100"/>
      <c r="D436" s="84">
        <f t="shared" si="15"/>
        <v>514.05642961010949</v>
      </c>
      <c r="E436" s="83"/>
    </row>
    <row r="437" spans="1:5" x14ac:dyDescent="0.25">
      <c r="A437" s="74" t="s">
        <v>311</v>
      </c>
      <c r="B437" s="127"/>
      <c r="C437" s="100"/>
      <c r="D437" s="84">
        <f t="shared" si="15"/>
        <v>411.24514368808764</v>
      </c>
      <c r="E437" s="83"/>
    </row>
    <row r="438" spans="1:5" x14ac:dyDescent="0.25">
      <c r="A438" s="74" t="s">
        <v>312</v>
      </c>
      <c r="B438" s="128"/>
      <c r="C438" s="101"/>
      <c r="D438" s="84">
        <f t="shared" si="15"/>
        <v>139159.26999999999</v>
      </c>
      <c r="E438" s="83"/>
    </row>
    <row r="439" spans="1:5" x14ac:dyDescent="0.25">
      <c r="A439" s="73" t="s">
        <v>256</v>
      </c>
      <c r="B439" s="131">
        <v>35</v>
      </c>
      <c r="C439" s="99" t="s">
        <v>111</v>
      </c>
      <c r="D439" s="97"/>
      <c r="E439" s="98"/>
    </row>
    <row r="440" spans="1:5" x14ac:dyDescent="0.25">
      <c r="A440" s="73" t="str">
        <f>'[1]Прил.10_Ст ставки'!B178</f>
        <v>КТП-40кВА столбовая</v>
      </c>
      <c r="B440" s="132"/>
      <c r="C440" s="100"/>
      <c r="D440" s="84">
        <f t="shared" si="15"/>
        <v>951.12475055000004</v>
      </c>
      <c r="E440" s="83"/>
    </row>
    <row r="441" spans="1:5" x14ac:dyDescent="0.25">
      <c r="A441" s="80" t="str">
        <f>'[1]Прил.10_Ст ставки'!B179</f>
        <v>КТП-63кВА возд ввод проходная</v>
      </c>
      <c r="B441" s="132"/>
      <c r="C441" s="100"/>
      <c r="D441" s="84">
        <f t="shared" si="15"/>
        <v>785.61280101904765</v>
      </c>
      <c r="E441" s="83"/>
    </row>
    <row r="442" spans="1:5" x14ac:dyDescent="0.25">
      <c r="A442" s="80" t="str">
        <f>'[1]Прил.10_Ст ставки'!B180</f>
        <v>КТП-63кВА возд ввод тупиковая</v>
      </c>
      <c r="B442" s="132"/>
      <c r="C442" s="100"/>
      <c r="D442" s="84">
        <f t="shared" si="15"/>
        <v>475.8107302200001</v>
      </c>
      <c r="E442" s="83"/>
    </row>
    <row r="443" spans="1:5" x14ac:dyDescent="0.25">
      <c r="A443" s="80" t="str">
        <f>'[1]Прил.10_Ст ставки'!B181</f>
        <v>КТП-63кВА кабельн ввод проходная</v>
      </c>
      <c r="B443" s="133"/>
      <c r="C443" s="101"/>
      <c r="D443" s="84">
        <f t="shared" si="15"/>
        <v>445.30061852625005</v>
      </c>
      <c r="E443" s="83"/>
    </row>
    <row r="444" spans="1:5" x14ac:dyDescent="0.25">
      <c r="A444" s="80" t="s">
        <v>256</v>
      </c>
      <c r="B444" s="131">
        <v>110</v>
      </c>
      <c r="C444" s="99" t="s">
        <v>111</v>
      </c>
      <c r="D444" s="97"/>
      <c r="E444" s="98"/>
    </row>
    <row r="445" spans="1:5" x14ac:dyDescent="0.25">
      <c r="A445" s="81" t="str">
        <f>'[1]Прил.10_Ст ставки'!B167</f>
        <v>2КТП-630кВА возд ввод тупиковая</v>
      </c>
      <c r="B445" s="132"/>
      <c r="C445" s="100"/>
      <c r="D445" s="84">
        <f t="shared" si="15"/>
        <v>1040.2149102200003</v>
      </c>
      <c r="E445" s="83"/>
    </row>
    <row r="446" spans="1:5" x14ac:dyDescent="0.25">
      <c r="A446" s="81" t="str">
        <f>'[1]Прил.10_Ст ставки'!B168</f>
        <v>2КТП-1000кВА блочного типа сэндвич-панели</v>
      </c>
      <c r="B446" s="132"/>
      <c r="C446" s="100"/>
      <c r="D446" s="84">
        <f t="shared" si="15"/>
        <v>1162.2678601600003</v>
      </c>
      <c r="E446" s="83"/>
    </row>
    <row r="447" spans="1:5" x14ac:dyDescent="0.25">
      <c r="A447" s="81" t="str">
        <f>'[1]Прил.10_Ст ставки'!B169</f>
        <v>2КТП-1000кВА кабельн ввод тупиковая</v>
      </c>
      <c r="B447" s="132"/>
      <c r="C447" s="100"/>
      <c r="D447" s="84">
        <f t="shared" si="15"/>
        <v>459.68225782100001</v>
      </c>
      <c r="E447" s="83"/>
    </row>
    <row r="448" spans="1:5" x14ac:dyDescent="0.25">
      <c r="A448" s="81" t="str">
        <f>'[1]Прил.10_Ст ставки'!B170</f>
        <v>2ТП 1600кВА блочного типа сэндвич-панели</v>
      </c>
      <c r="B448" s="132"/>
      <c r="C448" s="100"/>
      <c r="D448" s="84">
        <f t="shared" si="15"/>
        <v>661.99265785679995</v>
      </c>
      <c r="E448" s="83"/>
    </row>
    <row r="449" spans="1:5" x14ac:dyDescent="0.25">
      <c r="A449" s="81" t="str">
        <f>'[1]Прил.10_Ст ставки'!B171</f>
        <v>2ТП 2500кВА блочного типа сэндвич-панели</v>
      </c>
      <c r="B449" s="132"/>
      <c r="C449" s="100"/>
      <c r="D449" s="84">
        <f t="shared" ref="D449:D454" si="16">D376/2</f>
        <v>366.01289988812493</v>
      </c>
      <c r="E449" s="83"/>
    </row>
    <row r="450" spans="1:5" x14ac:dyDescent="0.25">
      <c r="A450" s="81" t="str">
        <f>'[1]Прил.10_Ст ставки'!B172</f>
        <v>БКТП 400кВА блочного типа сэндвич-панели</v>
      </c>
      <c r="B450" s="132"/>
      <c r="C450" s="100"/>
      <c r="D450" s="84">
        <f t="shared" si="16"/>
        <v>351.35186026063491</v>
      </c>
      <c r="E450" s="83"/>
    </row>
    <row r="451" spans="1:5" x14ac:dyDescent="0.25">
      <c r="A451" s="81" t="str">
        <f>'[1]Прил.10_Ст ставки'!B173</f>
        <v>БКТП 630кВА блочного типа сэндвич-панели</v>
      </c>
      <c r="B451" s="132"/>
      <c r="C451" s="100"/>
      <c r="D451" s="84">
        <f t="shared" si="16"/>
        <v>1707.401193007498</v>
      </c>
      <c r="E451" s="83"/>
    </row>
    <row r="452" spans="1:5" x14ac:dyDescent="0.25">
      <c r="A452" s="81" t="str">
        <f>'[1]Прил.10_Ст ставки'!B174</f>
        <v>БКТП 1000кВА блочного типа сэндвич-панели</v>
      </c>
      <c r="B452" s="132"/>
      <c r="C452" s="100"/>
      <c r="D452" s="84">
        <f t="shared" si="16"/>
        <v>946.80827520300011</v>
      </c>
      <c r="E452" s="83"/>
    </row>
    <row r="453" spans="1:5" x14ac:dyDescent="0.25">
      <c r="A453" s="81" t="str">
        <f>'[1]Прил.10_Ст ставки'!B175</f>
        <v>КТП-25кВА возд ввод тупиковая</v>
      </c>
      <c r="B453" s="132"/>
      <c r="C453" s="100"/>
      <c r="D453" s="84">
        <f t="shared" si="16"/>
        <v>676.7905001268748</v>
      </c>
      <c r="E453" s="83"/>
    </row>
    <row r="454" spans="1:5" ht="15.75" thickBot="1" x14ac:dyDescent="0.3">
      <c r="A454" s="82" t="str">
        <f>'[1]Прил.10_Ст ставки'!B176</f>
        <v>КТП-25кВА столбовая</v>
      </c>
      <c r="B454" s="134"/>
      <c r="C454" s="135"/>
      <c r="D454" s="86">
        <f t="shared" si="16"/>
        <v>678.54633254399994</v>
      </c>
      <c r="E454" s="87"/>
    </row>
    <row r="456" spans="1:5" x14ac:dyDescent="0.25">
      <c r="A456" s="109"/>
      <c r="B456" s="109"/>
      <c r="C456" s="109"/>
      <c r="D456" s="109"/>
      <c r="E456" s="109"/>
    </row>
  </sheetData>
  <customSheetViews>
    <customSheetView guid="{254A37CE-627C-43E9-9785-D007B45D4FBE}" scale="80" topLeftCell="A91">
      <selection activeCell="B85" sqref="B85:B100"/>
      <pageMargins left="0.7" right="0.7" top="0.75" bottom="0.75" header="0.3" footer="0.3"/>
    </customSheetView>
    <customSheetView guid="{7BF7BA71-000A-4EAA-935D-FB7038CE4272}" scale="80">
      <selection activeCell="B85" sqref="B85:B100"/>
      <pageMargins left="0.7" right="0.7" top="0.75" bottom="0.75" header="0.3" footer="0.3"/>
    </customSheetView>
  </customSheetViews>
  <mergeCells count="64">
    <mergeCell ref="B444:B454"/>
    <mergeCell ref="C444:C454"/>
    <mergeCell ref="D444:E444"/>
    <mergeCell ref="D366:E366"/>
    <mergeCell ref="B371:B381"/>
    <mergeCell ref="C371:C381"/>
    <mergeCell ref="D371:E371"/>
    <mergeCell ref="B383:C383"/>
    <mergeCell ref="D383:E383"/>
    <mergeCell ref="B384:B438"/>
    <mergeCell ref="C384:C438"/>
    <mergeCell ref="B439:B443"/>
    <mergeCell ref="C439:C443"/>
    <mergeCell ref="D439:E439"/>
    <mergeCell ref="B311:B365"/>
    <mergeCell ref="C311:C365"/>
    <mergeCell ref="B310:C310"/>
    <mergeCell ref="B366:B370"/>
    <mergeCell ref="C366:C370"/>
    <mergeCell ref="B255:B308"/>
    <mergeCell ref="C255:C260"/>
    <mergeCell ref="C261:C270"/>
    <mergeCell ref="D261:E261"/>
    <mergeCell ref="D266:E266"/>
    <mergeCell ref="C271:C308"/>
    <mergeCell ref="D271:E271"/>
    <mergeCell ref="D290:E290"/>
    <mergeCell ref="B91:B192"/>
    <mergeCell ref="D161:E161"/>
    <mergeCell ref="B193:B254"/>
    <mergeCell ref="C193:C198"/>
    <mergeCell ref="C199:C220"/>
    <mergeCell ref="D199:E199"/>
    <mergeCell ref="D210:E210"/>
    <mergeCell ref="C221:C254"/>
    <mergeCell ref="D221:E221"/>
    <mergeCell ref="D238:E238"/>
    <mergeCell ref="D113:E113"/>
    <mergeCell ref="D97:E97"/>
    <mergeCell ref="C97:C128"/>
    <mergeCell ref="D129:E129"/>
    <mergeCell ref="C129:C192"/>
    <mergeCell ref="A456:E456"/>
    <mergeCell ref="C2:E3"/>
    <mergeCell ref="A8:E8"/>
    <mergeCell ref="A309:E309"/>
    <mergeCell ref="D310:E310"/>
    <mergeCell ref="A382:E382"/>
    <mergeCell ref="A9:E9"/>
    <mergeCell ref="A10:E10"/>
    <mergeCell ref="A11:E11"/>
    <mergeCell ref="A12:E12"/>
    <mergeCell ref="C91:C96"/>
    <mergeCell ref="C19:C24"/>
    <mergeCell ref="C25:C50"/>
    <mergeCell ref="D38:E38"/>
    <mergeCell ref="D71:E71"/>
    <mergeCell ref="B19:B90"/>
    <mergeCell ref="D51:E51"/>
    <mergeCell ref="C51:C90"/>
    <mergeCell ref="A15:B15"/>
    <mergeCell ref="C15:C16"/>
    <mergeCell ref="D15:E15"/>
    <mergeCell ref="A18:E18"/>
  </mergeCells>
  <pageMargins left="0.70866141732283472" right="0.70866141732283472" top="0.74803149606299213" bottom="0.74803149606299213" header="0.31496062992125984" footer="0.31496062992125984"/>
  <pageSetup paperSize="9" scale="76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zoomScale="80" zoomScaleNormal="100" zoomScaleSheetLayoutView="80" workbookViewId="0">
      <selection activeCell="O10" sqref="O10"/>
    </sheetView>
  </sheetViews>
  <sheetFormatPr defaultRowHeight="15" outlineLevelRow="1" x14ac:dyDescent="0.25"/>
  <cols>
    <col min="1" max="1" width="4.85546875" customWidth="1"/>
    <col min="2" max="2" width="31.140625" customWidth="1"/>
    <col min="3" max="3" width="18.7109375" customWidth="1"/>
    <col min="4" max="4" width="18.28515625" customWidth="1"/>
    <col min="5" max="5" width="27.5703125" customWidth="1"/>
  </cols>
  <sheetData>
    <row r="1" spans="1:6" x14ac:dyDescent="0.25">
      <c r="D1" s="6" t="s">
        <v>41</v>
      </c>
    </row>
    <row r="2" spans="1:6" ht="15" customHeight="1" x14ac:dyDescent="0.25">
      <c r="D2" s="90" t="s">
        <v>1</v>
      </c>
      <c r="E2" s="90"/>
      <c r="F2" s="90"/>
    </row>
    <row r="3" spans="1:6" ht="15" customHeight="1" x14ac:dyDescent="0.25">
      <c r="D3" s="90"/>
      <c r="E3" s="90"/>
      <c r="F3" s="90"/>
    </row>
    <row r="4" spans="1:6" x14ac:dyDescent="0.25">
      <c r="D4" s="7" t="s">
        <v>16</v>
      </c>
    </row>
    <row r="5" spans="1:6" x14ac:dyDescent="0.25">
      <c r="D5" s="7" t="s">
        <v>17</v>
      </c>
    </row>
    <row r="6" spans="1:6" x14ac:dyDescent="0.25">
      <c r="E6" s="7"/>
    </row>
    <row r="7" spans="1:6" ht="18.75" x14ac:dyDescent="0.25">
      <c r="B7" s="141" t="s">
        <v>40</v>
      </c>
      <c r="C7" s="141"/>
      <c r="D7" s="141"/>
      <c r="E7" s="141"/>
    </row>
    <row r="8" spans="1:6" ht="18.75" x14ac:dyDescent="0.25">
      <c r="B8" s="141" t="s">
        <v>125</v>
      </c>
      <c r="C8" s="141"/>
      <c r="D8" s="141"/>
      <c r="E8" s="141"/>
    </row>
    <row r="9" spans="1:6" ht="15.75" thickBot="1" x14ac:dyDescent="0.3"/>
    <row r="10" spans="1:6" ht="70.5" customHeight="1" thickBot="1" x14ac:dyDescent="0.3">
      <c r="A10" s="142" t="s">
        <v>22</v>
      </c>
      <c r="B10" s="143"/>
      <c r="C10" s="9" t="s">
        <v>113</v>
      </c>
      <c r="D10" s="9" t="s">
        <v>23</v>
      </c>
      <c r="E10" s="9" t="s">
        <v>24</v>
      </c>
    </row>
    <row r="11" spans="1:6" ht="48" thickBot="1" x14ac:dyDescent="0.3">
      <c r="A11" s="138" t="s">
        <v>25</v>
      </c>
      <c r="B11" s="58" t="s">
        <v>26</v>
      </c>
      <c r="C11" s="62"/>
      <c r="D11" s="10"/>
      <c r="E11" s="10"/>
    </row>
    <row r="12" spans="1:6" ht="16.5" customHeight="1" thickBot="1" x14ac:dyDescent="0.3">
      <c r="A12" s="139"/>
      <c r="B12" s="59" t="s">
        <v>20</v>
      </c>
      <c r="C12" s="63">
        <v>42877720.659999996</v>
      </c>
      <c r="D12" s="51">
        <v>50511.833333333328</v>
      </c>
      <c r="E12" s="50">
        <v>848.8648665164269</v>
      </c>
    </row>
    <row r="13" spans="1:6" ht="16.5" customHeight="1" thickBot="1" x14ac:dyDescent="0.3">
      <c r="A13" s="140"/>
      <c r="B13" s="59" t="s">
        <v>27</v>
      </c>
      <c r="C13" s="63"/>
      <c r="D13" s="51"/>
      <c r="E13" s="50">
        <f>E12</f>
        <v>848.8648665164269</v>
      </c>
    </row>
    <row r="14" spans="1:6" ht="79.5" thickBot="1" x14ac:dyDescent="0.3">
      <c r="A14" s="12" t="s">
        <v>28</v>
      </c>
      <c r="B14" s="58" t="s">
        <v>114</v>
      </c>
      <c r="C14" s="63"/>
      <c r="D14" s="64"/>
      <c r="E14" s="50"/>
    </row>
    <row r="15" spans="1:6" ht="63.75" thickBot="1" x14ac:dyDescent="0.3">
      <c r="A15" s="138" t="s">
        <v>29</v>
      </c>
      <c r="B15" s="58" t="s">
        <v>30</v>
      </c>
      <c r="C15" s="63"/>
      <c r="D15" s="65"/>
      <c r="E15" s="50"/>
    </row>
    <row r="16" spans="1:6" ht="32.25" thickBot="1" x14ac:dyDescent="0.3">
      <c r="A16" s="139"/>
      <c r="B16" s="59" t="s">
        <v>119</v>
      </c>
      <c r="C16" s="63">
        <v>35596768.214226522</v>
      </c>
      <c r="D16" s="65">
        <v>2719.3333333333335</v>
      </c>
      <c r="E16" s="50">
        <v>13090.255533547384</v>
      </c>
    </row>
    <row r="17" spans="1:12" ht="32.25" thickBot="1" x14ac:dyDescent="0.3">
      <c r="A17" s="139"/>
      <c r="B17" s="59" t="s">
        <v>120</v>
      </c>
      <c r="C17" s="63">
        <v>39780578.382300004</v>
      </c>
      <c r="D17" s="65">
        <v>2644.6666666666665</v>
      </c>
      <c r="E17" s="50">
        <v>15041.811841051174</v>
      </c>
    </row>
    <row r="18" spans="1:12" ht="32.25" thickBot="1" x14ac:dyDescent="0.3">
      <c r="A18" s="139"/>
      <c r="B18" s="59" t="s">
        <v>121</v>
      </c>
      <c r="C18" s="63">
        <v>9336409.4794646259</v>
      </c>
      <c r="D18" s="65">
        <v>65</v>
      </c>
      <c r="E18" s="50">
        <v>143637.06891484041</v>
      </c>
    </row>
    <row r="19" spans="1:12" ht="32.25" thickBot="1" x14ac:dyDescent="0.3">
      <c r="A19" s="139"/>
      <c r="B19" s="59" t="s">
        <v>122</v>
      </c>
      <c r="C19" s="63">
        <v>11645134.087089481</v>
      </c>
      <c r="D19" s="65">
        <v>483.5</v>
      </c>
      <c r="E19" s="50">
        <v>24085.07567133295</v>
      </c>
    </row>
    <row r="20" spans="1:12" ht="32.25" thickBot="1" x14ac:dyDescent="0.3">
      <c r="A20" s="140"/>
      <c r="B20" s="59" t="s">
        <v>31</v>
      </c>
      <c r="C20" s="63"/>
      <c r="D20" s="65"/>
      <c r="E20" s="50"/>
    </row>
    <row r="21" spans="1:12" ht="114.75" customHeight="1" thickBot="1" x14ac:dyDescent="0.3">
      <c r="A21" s="144"/>
      <c r="B21" s="59" t="s">
        <v>32</v>
      </c>
      <c r="C21" s="63">
        <v>8102957.2170178397</v>
      </c>
      <c r="D21" s="65">
        <v>2627.46</v>
      </c>
      <c r="E21" s="66"/>
    </row>
    <row r="22" spans="1:12" s="57" customFormat="1" ht="46.5" customHeight="1" outlineLevel="1" thickBot="1" x14ac:dyDescent="0.3">
      <c r="A22" s="145"/>
      <c r="B22" s="61" t="s">
        <v>123</v>
      </c>
      <c r="C22" s="70">
        <v>1451390.4976556248</v>
      </c>
      <c r="D22" s="71">
        <v>291</v>
      </c>
      <c r="E22" s="72">
        <v>4987.5962118749994</v>
      </c>
      <c r="F22" s="56"/>
      <c r="G22"/>
      <c r="H22"/>
      <c r="I22"/>
      <c r="J22"/>
      <c r="K22"/>
      <c r="L22"/>
    </row>
    <row r="23" spans="1:12" s="57" customFormat="1" ht="46.5" customHeight="1" outlineLevel="1" thickBot="1" x14ac:dyDescent="0.3">
      <c r="A23" s="145"/>
      <c r="B23" s="60" t="s">
        <v>124</v>
      </c>
      <c r="C23" s="67">
        <v>2345565.3952536001</v>
      </c>
      <c r="D23" s="68">
        <v>678</v>
      </c>
      <c r="E23" s="69">
        <v>3459.5359812000002</v>
      </c>
      <c r="F23" s="56"/>
      <c r="G23"/>
      <c r="H23"/>
      <c r="I23"/>
      <c r="J23"/>
      <c r="K23"/>
      <c r="L23"/>
    </row>
    <row r="24" spans="1:12" s="57" customFormat="1" ht="46.5" customHeight="1" outlineLevel="1" thickBot="1" x14ac:dyDescent="0.3">
      <c r="A24" s="145"/>
      <c r="B24" s="61" t="s">
        <v>126</v>
      </c>
      <c r="C24" s="70">
        <v>4156767.2294886149</v>
      </c>
      <c r="D24" s="71">
        <v>1572.46</v>
      </c>
      <c r="E24" s="72">
        <v>2643.4804252499998</v>
      </c>
      <c r="F24" s="56"/>
      <c r="G24"/>
      <c r="H24"/>
      <c r="I24"/>
      <c r="J24"/>
      <c r="K24"/>
      <c r="L24"/>
    </row>
    <row r="25" spans="1:12" s="57" customFormat="1" ht="46.5" customHeight="1" outlineLevel="1" thickBot="1" x14ac:dyDescent="0.3">
      <c r="A25" s="145"/>
      <c r="B25" s="60" t="s">
        <v>127</v>
      </c>
      <c r="C25" s="67">
        <v>149234.09461999999</v>
      </c>
      <c r="D25" s="68">
        <v>86</v>
      </c>
      <c r="E25" s="69">
        <v>1735.28017</v>
      </c>
      <c r="F25" s="56"/>
      <c r="G25"/>
      <c r="H25"/>
      <c r="I25"/>
      <c r="J25"/>
      <c r="K25"/>
      <c r="L25"/>
    </row>
    <row r="26" spans="1:12" ht="63.75" thickBot="1" x14ac:dyDescent="0.3">
      <c r="A26" s="146"/>
      <c r="B26" s="59" t="s">
        <v>33</v>
      </c>
      <c r="C26" s="63"/>
      <c r="D26" s="65"/>
      <c r="E26" s="50"/>
    </row>
    <row r="27" spans="1:12" ht="63.75" thickBot="1" x14ac:dyDescent="0.3">
      <c r="A27" s="138" t="s">
        <v>34</v>
      </c>
      <c r="B27" s="58" t="s">
        <v>35</v>
      </c>
      <c r="C27" s="63"/>
      <c r="D27" s="65"/>
      <c r="E27" s="50"/>
    </row>
    <row r="28" spans="1:12" ht="16.5" thickBot="1" x14ac:dyDescent="0.3">
      <c r="A28" s="139"/>
      <c r="B28" s="59" t="s">
        <v>20</v>
      </c>
      <c r="C28" s="63">
        <v>26441992.200000003</v>
      </c>
      <c r="D28" s="51">
        <v>50511.833333333328</v>
      </c>
      <c r="E28" s="50">
        <v>523.48114204262379</v>
      </c>
    </row>
    <row r="29" spans="1:12" ht="16.5" thickBot="1" x14ac:dyDescent="0.3">
      <c r="A29" s="140"/>
      <c r="B29" s="59" t="s">
        <v>27</v>
      </c>
      <c r="C29" s="63"/>
      <c r="D29" s="51"/>
      <c r="E29" s="50">
        <f>E28</f>
        <v>523.48114204262379</v>
      </c>
    </row>
    <row r="30" spans="1:12" ht="111" thickBot="1" x14ac:dyDescent="0.3">
      <c r="A30" s="138" t="s">
        <v>36</v>
      </c>
      <c r="B30" s="58" t="s">
        <v>37</v>
      </c>
      <c r="C30" s="63"/>
      <c r="D30" s="51"/>
      <c r="E30" s="50"/>
    </row>
    <row r="31" spans="1:12" ht="16.5" thickBot="1" x14ac:dyDescent="0.3">
      <c r="A31" s="139"/>
      <c r="B31" s="11" t="s">
        <v>20</v>
      </c>
      <c r="C31" s="50">
        <v>12531692.060000001</v>
      </c>
      <c r="D31" s="51">
        <v>13898.05</v>
      </c>
      <c r="E31" s="50">
        <v>901.68707552498381</v>
      </c>
    </row>
    <row r="32" spans="1:12" ht="16.5" thickBot="1" x14ac:dyDescent="0.3">
      <c r="A32" s="140"/>
      <c r="B32" s="11" t="s">
        <v>27</v>
      </c>
      <c r="C32" s="50"/>
      <c r="D32" s="51"/>
      <c r="E32" s="50">
        <v>0</v>
      </c>
    </row>
    <row r="33" spans="1:5" ht="211.5" customHeight="1" thickBot="1" x14ac:dyDescent="0.3">
      <c r="A33" s="138" t="s">
        <v>38</v>
      </c>
      <c r="B33" s="10" t="s">
        <v>39</v>
      </c>
      <c r="C33" s="50"/>
      <c r="D33" s="51"/>
      <c r="E33" s="50"/>
    </row>
    <row r="34" spans="1:5" ht="16.5" thickBot="1" x14ac:dyDescent="0.3">
      <c r="A34" s="139"/>
      <c r="B34" s="11" t="s">
        <v>20</v>
      </c>
      <c r="C34" s="50">
        <v>44503316.200000003</v>
      </c>
      <c r="D34" s="51">
        <v>50511.833333333328</v>
      </c>
      <c r="E34" s="50">
        <v>881.04733610276151</v>
      </c>
    </row>
    <row r="35" spans="1:5" ht="16.5" thickBot="1" x14ac:dyDescent="0.3">
      <c r="A35" s="140"/>
      <c r="B35" s="11" t="s">
        <v>27</v>
      </c>
      <c r="C35" s="50"/>
      <c r="D35" s="51"/>
      <c r="E35" s="50">
        <f>E34</f>
        <v>881.04733610276151</v>
      </c>
    </row>
    <row r="37" spans="1:5" ht="11.25" hidden="1" customHeight="1" x14ac:dyDescent="0.25"/>
    <row r="38" spans="1:5" ht="93" hidden="1" customHeight="1" x14ac:dyDescent="0.25">
      <c r="B38" s="137" t="s">
        <v>112</v>
      </c>
      <c r="C38" s="137"/>
      <c r="D38" s="137"/>
      <c r="E38" s="137"/>
    </row>
    <row r="39" spans="1:5" hidden="1" x14ac:dyDescent="0.25">
      <c r="B39" s="53"/>
      <c r="C39" s="53"/>
      <c r="D39" s="53"/>
      <c r="E39" s="53"/>
    </row>
    <row r="40" spans="1:5" ht="99" hidden="1" customHeight="1" x14ac:dyDescent="0.25">
      <c r="B40" s="136" t="s">
        <v>115</v>
      </c>
      <c r="C40" s="136"/>
      <c r="D40" s="136"/>
      <c r="E40" s="136"/>
    </row>
    <row r="41" spans="1:5" ht="99" hidden="1" customHeight="1" x14ac:dyDescent="0.25">
      <c r="B41" s="136"/>
      <c r="C41" s="136"/>
      <c r="D41" s="136"/>
      <c r="E41" s="136"/>
    </row>
    <row r="42" spans="1:5" hidden="1" x14ac:dyDescent="0.25"/>
    <row r="43" spans="1:5" x14ac:dyDescent="0.25">
      <c r="B43" s="136" t="s">
        <v>116</v>
      </c>
      <c r="C43" s="136"/>
      <c r="D43" s="136"/>
      <c r="E43" s="136"/>
    </row>
    <row r="44" spans="1:5" x14ac:dyDescent="0.25">
      <c r="B44" s="136"/>
      <c r="C44" s="136"/>
      <c r="D44" s="136"/>
      <c r="E44" s="136"/>
    </row>
  </sheetData>
  <customSheetViews>
    <customSheetView guid="{254A37CE-627C-43E9-9785-D007B45D4FBE}" scale="85" showPageBreaks="1" view="pageBreakPreview" topLeftCell="A22">
      <selection activeCell="I15" sqref="I15"/>
      <pageMargins left="0.7" right="0.7" top="0.75" bottom="0.75" header="0.3" footer="0.3"/>
      <pageSetup paperSize="9" scale="60" orientation="portrait" r:id="rId1"/>
    </customSheetView>
    <customSheetView guid="{7BF7BA71-000A-4EAA-935D-FB7038CE4272}" scale="80" showPageBreaks="1" view="pageBreakPreview" topLeftCell="A10">
      <selection activeCell="N16" sqref="N16"/>
      <pageMargins left="0.7" right="0.7" top="0.75" bottom="0.75" header="0.3" footer="0.3"/>
      <pageSetup paperSize="9" scale="60" orientation="portrait" r:id="rId2"/>
    </customSheetView>
  </customSheetViews>
  <mergeCells count="13">
    <mergeCell ref="D2:F3"/>
    <mergeCell ref="A10:B10"/>
    <mergeCell ref="A11:A13"/>
    <mergeCell ref="A15:A20"/>
    <mergeCell ref="A21:A26"/>
    <mergeCell ref="B43:E44"/>
    <mergeCell ref="B38:E38"/>
    <mergeCell ref="A33:A35"/>
    <mergeCell ref="B40:E41"/>
    <mergeCell ref="B7:E7"/>
    <mergeCell ref="B8:E8"/>
    <mergeCell ref="A27:A29"/>
    <mergeCell ref="A30:A32"/>
  </mergeCells>
  <pageMargins left="0.70866141732283472" right="0.70866141732283472" top="0.74803149606299213" bottom="0.74803149606299213" header="0.31496062992125984" footer="0.31496062992125984"/>
  <pageSetup paperSize="9" scale="86" fitToHeight="2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zoomScale="90" zoomScaleNormal="100" zoomScaleSheetLayoutView="90" workbookViewId="0">
      <selection activeCell="D6" sqref="D6"/>
    </sheetView>
  </sheetViews>
  <sheetFormatPr defaultRowHeight="15" x14ac:dyDescent="0.25"/>
  <cols>
    <col min="2" max="2" width="40.5703125" customWidth="1"/>
    <col min="3" max="3" width="18.140625" customWidth="1"/>
    <col min="4" max="4" width="19.28515625" customWidth="1"/>
    <col min="5" max="5" width="7.42578125" customWidth="1"/>
  </cols>
  <sheetData>
    <row r="1" spans="1:5" x14ac:dyDescent="0.25">
      <c r="C1" s="6" t="s">
        <v>70</v>
      </c>
    </row>
    <row r="2" spans="1:5" ht="13.5" customHeight="1" x14ac:dyDescent="0.25">
      <c r="C2" s="90" t="s">
        <v>1</v>
      </c>
      <c r="D2" s="90"/>
      <c r="E2" s="90"/>
    </row>
    <row r="3" spans="1:5" ht="13.5" customHeight="1" x14ac:dyDescent="0.25">
      <c r="C3" s="90"/>
      <c r="D3" s="90"/>
      <c r="E3" s="90"/>
    </row>
    <row r="4" spans="1:5" ht="13.5" customHeight="1" x14ac:dyDescent="0.25">
      <c r="C4" s="7" t="s">
        <v>16</v>
      </c>
    </row>
    <row r="5" spans="1:5" x14ac:dyDescent="0.25">
      <c r="C5" s="7" t="s">
        <v>17</v>
      </c>
    </row>
    <row r="6" spans="1:5" x14ac:dyDescent="0.25">
      <c r="C6" s="7"/>
    </row>
    <row r="7" spans="1:5" ht="18.75" x14ac:dyDescent="0.25">
      <c r="A7" s="141" t="s">
        <v>67</v>
      </c>
      <c r="B7" s="141"/>
      <c r="C7" s="141"/>
      <c r="D7" s="141"/>
    </row>
    <row r="8" spans="1:5" ht="18.75" x14ac:dyDescent="0.25">
      <c r="A8" s="141" t="s">
        <v>68</v>
      </c>
      <c r="B8" s="141"/>
      <c r="C8" s="141"/>
      <c r="D8" s="141"/>
    </row>
    <row r="9" spans="1:5" ht="18.75" x14ac:dyDescent="0.25">
      <c r="A9" s="141" t="s">
        <v>69</v>
      </c>
      <c r="B9" s="141"/>
      <c r="C9" s="141"/>
      <c r="D9" s="141"/>
    </row>
    <row r="10" spans="1:5" ht="15.75" thickBot="1" x14ac:dyDescent="0.3">
      <c r="D10" s="21" t="s">
        <v>87</v>
      </c>
    </row>
    <row r="11" spans="1:5" ht="66" customHeight="1" thickBot="1" x14ac:dyDescent="0.3">
      <c r="A11" s="13"/>
      <c r="B11" s="14" t="s">
        <v>42</v>
      </c>
      <c r="C11" s="14" t="s">
        <v>128</v>
      </c>
      <c r="D11" s="14" t="s">
        <v>129</v>
      </c>
    </row>
    <row r="12" spans="1:5" ht="45" customHeight="1" thickBot="1" x14ac:dyDescent="0.3">
      <c r="A12" s="40" t="s">
        <v>25</v>
      </c>
      <c r="B12" s="16" t="s">
        <v>43</v>
      </c>
      <c r="C12" s="43">
        <f>C14+C15+C16+C17+C18+C29</f>
        <v>6711.8348699999988</v>
      </c>
      <c r="D12" s="43">
        <f>D14+D15+D16+D17+D18+D29</f>
        <v>126354.72111999999</v>
      </c>
    </row>
    <row r="13" spans="1:5" ht="16.5" thickBot="1" x14ac:dyDescent="0.3">
      <c r="A13" s="17"/>
      <c r="B13" s="16" t="s">
        <v>44</v>
      </c>
      <c r="C13" s="39"/>
      <c r="D13" s="39"/>
    </row>
    <row r="14" spans="1:5" ht="26.25" customHeight="1" thickBot="1" x14ac:dyDescent="0.3">
      <c r="A14" s="17"/>
      <c r="B14" s="18" t="s">
        <v>45</v>
      </c>
      <c r="C14" s="39">
        <v>6711.8348699999988</v>
      </c>
      <c r="D14" s="39">
        <v>11735.812460000001</v>
      </c>
    </row>
    <row r="15" spans="1:5" ht="22.5" customHeight="1" thickBot="1" x14ac:dyDescent="0.3">
      <c r="A15" s="17"/>
      <c r="B15" s="18" t="s">
        <v>46</v>
      </c>
      <c r="C15" s="39"/>
      <c r="D15" s="39"/>
    </row>
    <row r="16" spans="1:5" ht="19.5" customHeight="1" thickBot="1" x14ac:dyDescent="0.3">
      <c r="A16" s="17"/>
      <c r="B16" s="18" t="s">
        <v>47</v>
      </c>
      <c r="C16" s="39"/>
      <c r="D16" s="39">
        <v>42934.089099999997</v>
      </c>
    </row>
    <row r="17" spans="1:4" ht="21" customHeight="1" thickBot="1" x14ac:dyDescent="0.3">
      <c r="A17" s="17"/>
      <c r="B17" s="18" t="s">
        <v>48</v>
      </c>
      <c r="C17" s="39"/>
      <c r="D17" s="39">
        <v>13051.941699999999</v>
      </c>
    </row>
    <row r="18" spans="1:4" ht="16.5" thickBot="1" x14ac:dyDescent="0.3">
      <c r="A18" s="17"/>
      <c r="B18" s="18" t="s">
        <v>49</v>
      </c>
      <c r="C18" s="39">
        <f>C20+C21+C22</f>
        <v>0</v>
      </c>
      <c r="D18" s="39">
        <f>D20+D21+D22</f>
        <v>58632.877859999993</v>
      </c>
    </row>
    <row r="19" spans="1:4" ht="16.5" thickBot="1" x14ac:dyDescent="0.3">
      <c r="A19" s="17"/>
      <c r="B19" s="18" t="s">
        <v>50</v>
      </c>
      <c r="C19" s="39"/>
      <c r="D19" s="39"/>
    </row>
    <row r="20" spans="1:4" ht="32.25" thickBot="1" x14ac:dyDescent="0.3">
      <c r="A20" s="17"/>
      <c r="B20" s="19" t="s">
        <v>51</v>
      </c>
      <c r="C20" s="39"/>
      <c r="D20" s="39">
        <v>17188.275140000002</v>
      </c>
    </row>
    <row r="21" spans="1:4" ht="56.25" customHeight="1" thickBot="1" x14ac:dyDescent="0.3">
      <c r="A21" s="17"/>
      <c r="B21" s="19" t="s">
        <v>52</v>
      </c>
      <c r="C21" s="39"/>
      <c r="D21" s="39"/>
    </row>
    <row r="22" spans="1:4" ht="48" thickBot="1" x14ac:dyDescent="0.3">
      <c r="A22" s="17"/>
      <c r="B22" s="19" t="s">
        <v>53</v>
      </c>
      <c r="C22" s="39">
        <f>C24+C25+C26+C27+C28</f>
        <v>0</v>
      </c>
      <c r="D22" s="39">
        <f>D24+D25+D26+D27+D28</f>
        <v>41444.602719999995</v>
      </c>
    </row>
    <row r="23" spans="1:4" ht="16.5" thickBot="1" x14ac:dyDescent="0.3">
      <c r="A23" s="17"/>
      <c r="B23" s="19" t="s">
        <v>44</v>
      </c>
      <c r="C23" s="39"/>
      <c r="D23" s="39"/>
    </row>
    <row r="24" spans="1:4" ht="16.5" thickBot="1" x14ac:dyDescent="0.3">
      <c r="A24" s="17"/>
      <c r="B24" s="20" t="s">
        <v>54</v>
      </c>
      <c r="C24" s="39"/>
      <c r="D24" s="39"/>
    </row>
    <row r="25" spans="1:4" ht="32.25" thickBot="1" x14ac:dyDescent="0.3">
      <c r="A25" s="17"/>
      <c r="B25" s="20" t="s">
        <v>55</v>
      </c>
      <c r="C25" s="39"/>
      <c r="D25" s="39"/>
    </row>
    <row r="26" spans="1:4" ht="57.75" customHeight="1" thickBot="1" x14ac:dyDescent="0.3">
      <c r="A26" s="17"/>
      <c r="B26" s="20" t="s">
        <v>56</v>
      </c>
      <c r="C26" s="39"/>
      <c r="D26" s="39"/>
    </row>
    <row r="27" spans="1:4" ht="16.5" thickBot="1" x14ac:dyDescent="0.3">
      <c r="A27" s="17"/>
      <c r="B27" s="20" t="s">
        <v>57</v>
      </c>
      <c r="C27" s="39"/>
      <c r="D27" s="39"/>
    </row>
    <row r="28" spans="1:4" ht="51.75" customHeight="1" thickBot="1" x14ac:dyDescent="0.3">
      <c r="A28" s="17"/>
      <c r="B28" s="20" t="s">
        <v>58</v>
      </c>
      <c r="C28" s="39"/>
      <c r="D28" s="39">
        <v>41444.602719999995</v>
      </c>
    </row>
    <row r="29" spans="1:4" ht="27.75" customHeight="1" thickBot="1" x14ac:dyDescent="0.3">
      <c r="A29" s="17"/>
      <c r="B29" s="18" t="s">
        <v>59</v>
      </c>
      <c r="C29" s="39"/>
      <c r="D29" s="39">
        <f>D31+D32+D33+D34</f>
        <v>0</v>
      </c>
    </row>
    <row r="30" spans="1:4" ht="16.5" thickBot="1" x14ac:dyDescent="0.3">
      <c r="A30" s="17"/>
      <c r="B30" s="18" t="s">
        <v>44</v>
      </c>
      <c r="C30" s="39"/>
      <c r="D30" s="39"/>
    </row>
    <row r="31" spans="1:4" ht="16.5" thickBot="1" x14ac:dyDescent="0.3">
      <c r="A31" s="17"/>
      <c r="B31" s="19" t="s">
        <v>60</v>
      </c>
      <c r="C31" s="39"/>
      <c r="D31" s="39"/>
    </row>
    <row r="32" spans="1:4" ht="25.5" customHeight="1" thickBot="1" x14ac:dyDescent="0.3">
      <c r="A32" s="17"/>
      <c r="B32" s="19" t="s">
        <v>61</v>
      </c>
      <c r="C32" s="39"/>
      <c r="D32" s="39"/>
    </row>
    <row r="33" spans="1:4" ht="19.5" customHeight="1" thickBot="1" x14ac:dyDescent="0.3">
      <c r="A33" s="17"/>
      <c r="B33" s="19" t="s">
        <v>62</v>
      </c>
      <c r="C33" s="39"/>
      <c r="D33" s="39"/>
    </row>
    <row r="34" spans="1:4" ht="48" thickBot="1" x14ac:dyDescent="0.3">
      <c r="A34" s="17"/>
      <c r="B34" s="19" t="s">
        <v>63</v>
      </c>
      <c r="C34" s="39"/>
      <c r="D34" s="39"/>
    </row>
    <row r="35" spans="1:4" ht="102.75" customHeight="1" thickBot="1" x14ac:dyDescent="0.3">
      <c r="A35" s="40" t="s">
        <v>28</v>
      </c>
      <c r="B35" s="16" t="s">
        <v>64</v>
      </c>
      <c r="C35" s="43">
        <v>46752.621627862442</v>
      </c>
      <c r="D35" s="43">
        <v>104461.84738009848</v>
      </c>
    </row>
    <row r="36" spans="1:4" ht="26.25" customHeight="1" thickBot="1" x14ac:dyDescent="0.3">
      <c r="A36" s="40" t="s">
        <v>29</v>
      </c>
      <c r="B36" s="16" t="s">
        <v>65</v>
      </c>
      <c r="C36" s="43">
        <v>0</v>
      </c>
      <c r="D36" s="43">
        <v>0</v>
      </c>
    </row>
    <row r="37" spans="1:4" ht="30.75" customHeight="1" thickBot="1" x14ac:dyDescent="0.3">
      <c r="A37" s="17"/>
      <c r="B37" s="44" t="s">
        <v>66</v>
      </c>
      <c r="C37" s="43">
        <f>C12+C35+C36</f>
        <v>53464.45649786244</v>
      </c>
      <c r="D37" s="43">
        <f>D12+D35+D36</f>
        <v>230816.56850009848</v>
      </c>
    </row>
    <row r="39" spans="1:4" x14ac:dyDescent="0.25">
      <c r="C39" s="41"/>
      <c r="D39" s="41"/>
    </row>
    <row r="40" spans="1:4" x14ac:dyDescent="0.25">
      <c r="C40" s="41"/>
      <c r="D40" s="42"/>
    </row>
  </sheetData>
  <customSheetViews>
    <customSheetView guid="{254A37CE-627C-43E9-9785-D007B45D4FBE}" showPageBreaks="1" view="pageBreakPreview" topLeftCell="A4">
      <selection activeCell="I36" sqref="I36"/>
      <pageMargins left="0.7" right="0.7" top="0.75" bottom="0.75" header="0.3" footer="0.3"/>
      <pageSetup paperSize="9" scale="65" orientation="portrait" r:id="rId1"/>
    </customSheetView>
    <customSheetView guid="{7BF7BA71-000A-4EAA-935D-FB7038CE4272}" scale="90" showPageBreaks="1" printArea="1" view="pageBreakPreview">
      <selection activeCell="I11" sqref="I11"/>
      <pageMargins left="0.7" right="0.7" top="0.75" bottom="0.75" header="0.3" footer="0.3"/>
      <pageSetup paperSize="9" scale="65" orientation="portrait" r:id="rId2"/>
    </customSheetView>
  </customSheetViews>
  <mergeCells count="4">
    <mergeCell ref="A7:D7"/>
    <mergeCell ref="A8:D8"/>
    <mergeCell ref="A9:D9"/>
    <mergeCell ref="C2:E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view="pageBreakPreview" zoomScaleNormal="100" zoomScaleSheetLayoutView="100" workbookViewId="0">
      <selection activeCell="E1" sqref="E1:I1048576"/>
    </sheetView>
  </sheetViews>
  <sheetFormatPr defaultRowHeight="15" x14ac:dyDescent="0.25"/>
  <cols>
    <col min="2" max="2" width="40.5703125" customWidth="1"/>
    <col min="3" max="3" width="21.85546875" customWidth="1"/>
    <col min="4" max="4" width="20.7109375" customWidth="1"/>
  </cols>
  <sheetData>
    <row r="1" spans="1:4" x14ac:dyDescent="0.25">
      <c r="C1" s="6" t="s">
        <v>77</v>
      </c>
    </row>
    <row r="2" spans="1:4" ht="15.75" customHeight="1" x14ac:dyDescent="0.25">
      <c r="C2" s="149" t="s">
        <v>1</v>
      </c>
      <c r="D2" s="149"/>
    </row>
    <row r="3" spans="1:4" ht="23.25" customHeight="1" x14ac:dyDescent="0.25">
      <c r="C3" s="149"/>
      <c r="D3" s="149"/>
    </row>
    <row r="4" spans="1:4" x14ac:dyDescent="0.25">
      <c r="C4" s="7" t="s">
        <v>16</v>
      </c>
    </row>
    <row r="5" spans="1:4" x14ac:dyDescent="0.25">
      <c r="C5" s="7" t="s">
        <v>17</v>
      </c>
    </row>
    <row r="7" spans="1:4" ht="18.75" x14ac:dyDescent="0.25">
      <c r="A7" s="141" t="s">
        <v>74</v>
      </c>
      <c r="B7" s="141"/>
      <c r="C7" s="141"/>
      <c r="D7" s="141"/>
    </row>
    <row r="8" spans="1:4" ht="18.75" x14ac:dyDescent="0.25">
      <c r="A8" s="141" t="s">
        <v>75</v>
      </c>
      <c r="B8" s="141"/>
      <c r="C8" s="141"/>
      <c r="D8" s="141"/>
    </row>
    <row r="9" spans="1:4" ht="18.75" x14ac:dyDescent="0.25">
      <c r="A9" s="141" t="s">
        <v>76</v>
      </c>
      <c r="B9" s="141"/>
      <c r="C9" s="141"/>
      <c r="D9" s="141"/>
    </row>
    <row r="10" spans="1:4" ht="15.75" thickBot="1" x14ac:dyDescent="0.3">
      <c r="A10" s="8"/>
      <c r="B10" s="8"/>
      <c r="C10" s="8"/>
      <c r="D10" s="8"/>
    </row>
    <row r="11" spans="1:4" ht="95.25" thickBot="1" x14ac:dyDescent="0.3">
      <c r="A11" s="147" t="s">
        <v>22</v>
      </c>
      <c r="B11" s="148"/>
      <c r="C11" s="14" t="s">
        <v>320</v>
      </c>
      <c r="D11" s="14" t="s">
        <v>321</v>
      </c>
    </row>
    <row r="12" spans="1:4" ht="48" thickBot="1" x14ac:dyDescent="0.3">
      <c r="A12" s="15" t="s">
        <v>25</v>
      </c>
      <c r="B12" s="16" t="s">
        <v>71</v>
      </c>
      <c r="C12" s="45"/>
      <c r="D12" s="45"/>
    </row>
    <row r="13" spans="1:4" ht="79.5" thickBot="1" x14ac:dyDescent="0.3">
      <c r="A13" s="15" t="s">
        <v>28</v>
      </c>
      <c r="B13" s="16" t="s">
        <v>72</v>
      </c>
      <c r="C13" s="46">
        <f>23696289.13/1000</f>
        <v>23696.289129999997</v>
      </c>
      <c r="D13" s="45">
        <v>2627.46</v>
      </c>
    </row>
    <row r="14" spans="1:4" ht="48" thickBot="1" x14ac:dyDescent="0.3">
      <c r="A14" s="15" t="s">
        <v>29</v>
      </c>
      <c r="B14" s="16" t="s">
        <v>73</v>
      </c>
      <c r="C14" s="45"/>
      <c r="D14" s="45"/>
    </row>
  </sheetData>
  <customSheetViews>
    <customSheetView guid="{254A37CE-627C-43E9-9785-D007B45D4FBE}" scale="115" showPageBreaks="1" printArea="1" view="pageBreakPreview" topLeftCell="B1">
      <selection activeCell="C13" sqref="C13"/>
      <pageMargins left="0.7" right="0.7" top="0.75" bottom="0.75" header="0.3" footer="0.3"/>
      <pageSetup paperSize="9" scale="73" orientation="portrait" r:id="rId1"/>
    </customSheetView>
    <customSheetView guid="{7BF7BA71-000A-4EAA-935D-FB7038CE4272}" showPageBreaks="1" view="pageBreakPreview">
      <selection activeCell="C21" sqref="C21"/>
      <pageMargins left="0.7" right="0.7" top="0.75" bottom="0.75" header="0.3" footer="0.3"/>
      <pageSetup paperSize="9" scale="86" orientation="portrait" r:id="rId2"/>
    </customSheetView>
  </customSheetViews>
  <mergeCells count="5">
    <mergeCell ref="A11:B11"/>
    <mergeCell ref="A7:D7"/>
    <mergeCell ref="A8:D8"/>
    <mergeCell ref="A9:D9"/>
    <mergeCell ref="C2:D3"/>
  </mergeCells>
  <pageMargins left="0.7" right="0.7" top="0.75" bottom="0.75" header="0.3" footer="0.3"/>
  <pageSetup paperSize="9" scale="86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2" max="2" width="29.140625" customWidth="1"/>
    <col min="3" max="3" width="27.28515625" customWidth="1"/>
    <col min="4" max="4" width="24.5703125" customWidth="1"/>
    <col min="5" max="5" width="23" customWidth="1"/>
  </cols>
  <sheetData>
    <row r="1" spans="1:5" x14ac:dyDescent="0.25">
      <c r="D1" s="48" t="s">
        <v>86</v>
      </c>
      <c r="E1" s="49"/>
    </row>
    <row r="2" spans="1:5" x14ac:dyDescent="0.25">
      <c r="D2" s="150" t="s">
        <v>1</v>
      </c>
      <c r="E2" s="150"/>
    </row>
    <row r="3" spans="1:5" x14ac:dyDescent="0.25">
      <c r="D3" s="150"/>
      <c r="E3" s="150"/>
    </row>
    <row r="4" spans="1:5" x14ac:dyDescent="0.25">
      <c r="D4" s="7" t="s">
        <v>16</v>
      </c>
    </row>
    <row r="5" spans="1:5" x14ac:dyDescent="0.25">
      <c r="D5" s="7" t="s">
        <v>17</v>
      </c>
    </row>
    <row r="7" spans="1:5" ht="18.75" x14ac:dyDescent="0.25">
      <c r="A7" s="141" t="s">
        <v>74</v>
      </c>
      <c r="B7" s="141"/>
      <c r="C7" s="141"/>
      <c r="D7" s="141"/>
      <c r="E7" s="141"/>
    </row>
    <row r="8" spans="1:5" ht="18.75" x14ac:dyDescent="0.25">
      <c r="A8" s="141" t="s">
        <v>83</v>
      </c>
      <c r="B8" s="141"/>
      <c r="C8" s="141"/>
      <c r="D8" s="141"/>
      <c r="E8" s="141"/>
    </row>
    <row r="9" spans="1:5" ht="18.75" x14ac:dyDescent="0.25">
      <c r="A9" s="141" t="s">
        <v>84</v>
      </c>
      <c r="B9" s="141"/>
      <c r="C9" s="141"/>
      <c r="D9" s="141"/>
      <c r="E9" s="141"/>
    </row>
    <row r="10" spans="1:5" ht="18.75" x14ac:dyDescent="0.25">
      <c r="A10" s="141" t="s">
        <v>85</v>
      </c>
      <c r="B10" s="141"/>
      <c r="C10" s="141"/>
      <c r="D10" s="141"/>
      <c r="E10" s="141"/>
    </row>
    <row r="11" spans="1:5" ht="15.75" thickBot="1" x14ac:dyDescent="0.3"/>
    <row r="12" spans="1:5" ht="142.5" thickBot="1" x14ac:dyDescent="0.3">
      <c r="A12" s="147" t="s">
        <v>22</v>
      </c>
      <c r="B12" s="148"/>
      <c r="C12" s="88" t="s">
        <v>322</v>
      </c>
      <c r="D12" s="88" t="s">
        <v>323</v>
      </c>
      <c r="E12" s="88" t="s">
        <v>324</v>
      </c>
    </row>
    <row r="13" spans="1:5" ht="32.25" thickBot="1" x14ac:dyDescent="0.3">
      <c r="A13" s="15" t="s">
        <v>25</v>
      </c>
      <c r="B13" s="16" t="s">
        <v>78</v>
      </c>
      <c r="C13" s="46">
        <f>C14+C15+C16</f>
        <v>21872.801870000003</v>
      </c>
      <c r="D13" s="54">
        <f>D14+D15+D16</f>
        <v>12.35</v>
      </c>
      <c r="E13" s="45">
        <f>E14+E15+E16</f>
        <v>548.5</v>
      </c>
    </row>
    <row r="14" spans="1:5" ht="16.5" thickBot="1" x14ac:dyDescent="0.3">
      <c r="A14" s="17"/>
      <c r="B14" s="18" t="s">
        <v>79</v>
      </c>
      <c r="C14" s="75">
        <v>3007.0549999999998</v>
      </c>
      <c r="D14" s="75">
        <v>6</v>
      </c>
      <c r="E14" s="75">
        <v>65</v>
      </c>
    </row>
    <row r="15" spans="1:5" ht="16.5" thickBot="1" x14ac:dyDescent="0.3">
      <c r="A15" s="17"/>
      <c r="B15" s="18" t="s">
        <v>80</v>
      </c>
      <c r="C15" s="46">
        <f>18865746.87/1000</f>
        <v>18865.746870000003</v>
      </c>
      <c r="D15" s="54">
        <v>6.35</v>
      </c>
      <c r="E15" s="45">
        <v>483.5</v>
      </c>
    </row>
    <row r="16" spans="1:5" ht="16.5" thickBot="1" x14ac:dyDescent="0.3">
      <c r="A16" s="17"/>
      <c r="B16" s="18" t="s">
        <v>81</v>
      </c>
      <c r="C16" s="46"/>
      <c r="D16" s="45"/>
      <c r="E16" s="45"/>
    </row>
    <row r="17" spans="1:5" ht="32.25" thickBot="1" x14ac:dyDescent="0.3">
      <c r="A17" s="15" t="s">
        <v>28</v>
      </c>
      <c r="B17" s="16" t="s">
        <v>82</v>
      </c>
      <c r="C17" s="46">
        <f>C18+C19+C20</f>
        <v>58723.406349999997</v>
      </c>
      <c r="D17" s="55">
        <f t="shared" ref="D17" si="0">D18+D19+D20</f>
        <v>37.436666666666667</v>
      </c>
      <c r="E17" s="46">
        <f t="shared" ref="E17" si="1">E18+E19+E20</f>
        <v>5364</v>
      </c>
    </row>
    <row r="18" spans="1:5" ht="16.5" thickBot="1" x14ac:dyDescent="0.3">
      <c r="A18" s="17"/>
      <c r="B18" s="18" t="s">
        <v>79</v>
      </c>
      <c r="C18" s="46">
        <v>33000.344879999997</v>
      </c>
      <c r="D18" s="54">
        <v>20.77</v>
      </c>
      <c r="E18" s="45">
        <v>2719.3333333333335</v>
      </c>
    </row>
    <row r="19" spans="1:5" ht="16.5" thickBot="1" x14ac:dyDescent="0.3">
      <c r="A19" s="17"/>
      <c r="B19" s="18" t="s">
        <v>80</v>
      </c>
      <c r="C19" s="46">
        <v>25723.061470000001</v>
      </c>
      <c r="D19" s="54">
        <v>16.666666666666668</v>
      </c>
      <c r="E19" s="45">
        <v>2644.6666666666665</v>
      </c>
    </row>
    <row r="20" spans="1:5" ht="16.5" thickBot="1" x14ac:dyDescent="0.3">
      <c r="A20" s="17"/>
      <c r="B20" s="18" t="s">
        <v>81</v>
      </c>
      <c r="C20" s="46"/>
      <c r="D20" s="45"/>
      <c r="E20" s="45"/>
    </row>
    <row r="22" spans="1:5" x14ac:dyDescent="0.25">
      <c r="C22" s="47"/>
    </row>
  </sheetData>
  <customSheetViews>
    <customSheetView guid="{254A37CE-627C-43E9-9785-D007B45D4FBE}" showPageBreaks="1" printArea="1" view="pageBreakPreview">
      <selection activeCell="J12" sqref="J12"/>
      <pageMargins left="0.7" right="0.7" top="0.75" bottom="0.75" header="0.3" footer="0.3"/>
      <pageSetup paperSize="9" scale="72" orientation="portrait" r:id="rId1"/>
    </customSheetView>
    <customSheetView guid="{7BF7BA71-000A-4EAA-935D-FB7038CE4272}" showPageBreaks="1" printArea="1" view="pageBreakPreview">
      <selection activeCell="K12" sqref="K12"/>
      <pageMargins left="0.7" right="0.7" top="0.75" bottom="0.75" header="0.3" footer="0.3"/>
      <pageSetup paperSize="9" scale="72" orientation="portrait" r:id="rId2"/>
    </customSheetView>
  </customSheetViews>
  <mergeCells count="6">
    <mergeCell ref="D2:E3"/>
    <mergeCell ref="A12:B12"/>
    <mergeCell ref="A7:E7"/>
    <mergeCell ref="A8:E8"/>
    <mergeCell ref="A9:E9"/>
    <mergeCell ref="A10:E10"/>
  </mergeCells>
  <pageMargins left="0.7" right="0.7" top="0.75" bottom="0.75" header="0.3" footer="0.3"/>
  <pageSetup paperSize="9" scale="7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Чернова Александра Владимировна</dc:creator>
  <cp:lastModifiedBy>Гуртякина Татьяна Александровна</cp:lastModifiedBy>
  <cp:lastPrinted>2015-10-23T01:13:00Z</cp:lastPrinted>
  <dcterms:created xsi:type="dcterms:W3CDTF">2015-10-01T09:35:09Z</dcterms:created>
  <dcterms:modified xsi:type="dcterms:W3CDTF">2016-11-02T06:45:54Z</dcterms:modified>
</cp:coreProperties>
</file>